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9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'BRPL'!$A$1:$S$212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'NDPL'!$A$1:$Q$172</definedName>
    <definedName name="_xlnm.Print_Area" localSheetId="9">'PRAGATI'!$A$1:$Q$25</definedName>
    <definedName name="_xlnm.Print_Area" localSheetId="6">'ROHTAK ROAD'!$A$1:$Q$46</definedName>
  </definedNames>
  <calcPr fullCalcOnLoad="1"/>
</workbook>
</file>

<file path=xl/sharedStrings.xml><?xml version="1.0" encoding="utf-8"?>
<sst xmlns="http://schemas.openxmlformats.org/spreadsheetml/2006/main" count="1719" uniqueCount="492">
  <si>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</si>
  <si>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</si>
  <si>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</si>
  <si>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</si>
  <si>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</si>
  <si>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</si>
  <si>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</si>
  <si>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</si>
  <si>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</si>
  <si>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</si>
  <si>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</si>
  <si>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</si>
  <si>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</si>
  <si>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</si>
  <si>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</si>
  <si>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</si>
  <si>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</si>
  <si>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</si>
  <si>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</si>
  <si>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</si>
  <si>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</si>
  <si>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</si>
  <si>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</si>
  <si>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</si>
  <si>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</si>
  <si>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</si>
  <si>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</si>
  <si>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</si>
  <si>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</si>
  <si>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</si>
  <si>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</si>
  <si>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</si>
  <si>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</si>
  <si>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</si>
  <si>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</si>
  <si>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</si>
  <si>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</si>
  <si>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</si>
  <si>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</si>
  <si>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</si>
  <si>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</si>
  <si>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</si>
  <si>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</si>
  <si>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</si>
  <si>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</si>
  <si>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</si>
  <si>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</si>
  <si>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</si>
  <si>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</si>
  <si>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</si>
  <si>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</si>
  <si>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</si>
  <si>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</si>
  <si>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</si>
  <si>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</si>
  <si>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</si>
  <si>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</si>
  <si>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</si>
  <si>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</si>
  <si>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</si>
  <si>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</si>
  <si>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</si>
  <si>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</si>
  <si>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</si>
  <si>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</si>
  <si>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</si>
  <si>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</si>
  <si>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</si>
  <si>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</si>
  <si>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</si>
  <si>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</si>
  <si>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</si>
  <si>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</si>
  <si>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</si>
  <si>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</si>
  <si>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</si>
  <si>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</si>
  <si>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</si>
  <si>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</si>
  <si>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</si>
  <si>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</si>
  <si>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</si>
  <si>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</si>
  <si>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</si>
  <si>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</si>
  <si>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</si>
  <si>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</si>
  <si>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</si>
  <si>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</si>
  <si>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</si>
  <si>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</si>
  <si>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</si>
  <si>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</si>
  <si>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</si>
  <si>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</si>
  <si>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</si>
  <si>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</si>
  <si>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</si>
  <si>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</si>
  <si>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</si>
  <si>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</si>
  <si>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</si>
  <si>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</si>
  <si>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</si>
  <si>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</si>
  <si>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</si>
  <si>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</si>
  <si>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</si>
  <si>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</si>
  <si>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</si>
  <si>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</si>
  <si>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</si>
  <si>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</si>
  <si>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</si>
  <si>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</si>
  <si>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</si>
  <si>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</si>
  <si>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</si>
  <si>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</si>
  <si>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</si>
  <si>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</si>
  <si>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</si>
  <si>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</si>
  <si>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</si>
  <si>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</si>
  <si>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</si>
  <si>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</si>
  <si>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</si>
  <si>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</si>
  <si>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</si>
  <si>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</si>
  <si>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</si>
  <si>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</si>
  <si>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</si>
  <si>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</si>
  <si>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</si>
  <si>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</si>
  <si>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</si>
  <si>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</si>
  <si>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</si>
  <si>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</si>
  <si>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</si>
  <si>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</si>
  <si>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</si>
  <si>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</si>
  <si>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</si>
  <si>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</si>
  <si>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</si>
  <si>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</si>
  <si>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</si>
  <si>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</si>
  <si>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</si>
  <si>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</si>
  <si>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</si>
  <si>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</si>
  <si>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</si>
  <si>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</si>
  <si>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</si>
  <si>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</si>
  <si>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</si>
  <si>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</si>
  <si>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</si>
  <si>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</si>
  <si>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</si>
  <si>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</si>
  <si>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</si>
  <si>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</si>
  <si>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</si>
  <si>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</si>
  <si>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</si>
  <si>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</si>
  <si>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</si>
  <si>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</si>
  <si>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</si>
  <si>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</si>
  <si>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</si>
  <si>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</si>
  <si>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</si>
  <si>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</si>
  <si>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</si>
  <si>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</si>
  <si>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</si>
  <si>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</si>
  <si>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</si>
  <si>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</si>
  <si>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</si>
  <si>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</si>
  <si>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</si>
  <si>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</si>
  <si>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</si>
  <si>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</si>
  <si>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</si>
  <si>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</si>
  <si>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</si>
  <si>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</si>
  <si>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</si>
  <si>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</si>
  <si>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</si>
  <si>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</si>
  <si>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</si>
  <si>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</si>
  <si>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</si>
  <si>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</si>
  <si>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</si>
  <si>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</si>
  <si>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</si>
  <si>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</si>
  <si>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</si>
  <si>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</si>
  <si>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</si>
  <si>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</si>
  <si>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</si>
  <si>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</si>
  <si>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</si>
  <si>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</si>
  <si>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</si>
  <si>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</si>
  <si>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</si>
  <si>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</si>
  <si>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</si>
  <si>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</si>
  <si>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</si>
  <si>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</si>
  <si>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</si>
  <si>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</si>
  <si>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</si>
  <si>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</si>
  <si>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</si>
  <si>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</si>
  <si>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</si>
  <si>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</si>
  <si>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</si>
  <si>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</si>
  <si>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</si>
  <si>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</si>
  <si>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</si>
  <si>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</si>
  <si>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</si>
  <si>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</si>
  <si>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</si>
  <si>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</si>
  <si>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</si>
  <si>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</si>
  <si>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</si>
  <si>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</si>
  <si>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</si>
  <si>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</si>
  <si>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</si>
  <si>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</si>
  <si>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</si>
  <si>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</si>
  <si>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</si>
  <si>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</si>
  <si>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</si>
  <si>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</si>
  <si>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</si>
  <si>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</si>
  <si>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</si>
  <si>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</si>
  <si>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</si>
  <si>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</si>
  <si>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</si>
  <si>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</si>
  <si>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</si>
  <si>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</si>
  <si>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</si>
  <si>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</si>
  <si>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</si>
  <si>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</si>
  <si>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</si>
  <si>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</si>
  <si>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</si>
  <si>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</si>
  <si>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</si>
  <si>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</si>
  <si>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</si>
  <si>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</si>
  <si>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</si>
  <si>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</si>
  <si>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</si>
  <si>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</si>
  <si>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</si>
  <si>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</si>
  <si>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</si>
  <si>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</si>
  <si>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</si>
  <si>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</si>
  <si>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</si>
  <si>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</si>
  <si>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</si>
  <si>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</si>
  <si>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</si>
  <si>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</si>
  <si>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</si>
  <si>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</si>
  <si>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</si>
  <si>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</si>
  <si>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</si>
  <si>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</si>
  <si>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</si>
  <si>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</si>
  <si>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</si>
  <si>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</si>
  <si>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</si>
  <si>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</si>
  <si>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</si>
  <si>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</si>
  <si>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</si>
  <si>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</si>
  <si>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</si>
  <si>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</si>
  <si>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</si>
  <si>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</si>
  <si>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</si>
  <si>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</si>
  <si>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</si>
  <si>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</si>
  <si>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</si>
  <si>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</si>
  <si>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</si>
  <si>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</si>
  <si>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</si>
  <si>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</si>
  <si>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</si>
  <si>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</si>
  <si>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</si>
  <si>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</si>
  <si>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</si>
  <si>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</si>
  <si>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</si>
  <si>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</si>
  <si>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</si>
  <si>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</si>
  <si>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</si>
  <si>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</si>
  <si>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</si>
  <si>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</si>
  <si>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</si>
  <si>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</si>
  <si>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</si>
  <si>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</si>
  <si>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</si>
  <si>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</si>
  <si>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</si>
  <si>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</si>
  <si>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</si>
  <si>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</si>
  <si>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</si>
  <si>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</si>
  <si>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</si>
  <si>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</si>
  <si>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</si>
  <si>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</si>
  <si>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</si>
  <si>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</si>
  <si>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</si>
  <si>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</si>
  <si>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</si>
  <si>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</si>
  <si>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</si>
  <si>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</si>
  <si>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</si>
  <si>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</si>
  <si>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</si>
  <si>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</si>
  <si>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</si>
  <si>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</si>
  <si>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</si>
  <si>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</si>
  <si>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</si>
  <si>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</si>
  <si>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</si>
  <si>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</si>
  <si>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</si>
  <si>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</si>
  <si>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</si>
  <si>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</si>
  <si>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</si>
  <si>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</si>
  <si>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</si>
  <si>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</si>
  <si>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</si>
  <si>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</si>
  <si>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</si>
  <si>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</si>
  <si>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</si>
  <si>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</si>
  <si>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</si>
  <si>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</si>
  <si>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</si>
  <si>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</si>
  <si>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</si>
  <si>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</si>
  <si>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</si>
  <si>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</si>
  <si>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</si>
  <si>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</si>
  <si>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</si>
  <si>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</si>
  <si>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</si>
  <si>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</si>
  <si>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</si>
  <si>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</si>
  <si>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</si>
  <si>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</si>
  <si>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</si>
  <si>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</si>
  <si>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</si>
  <si>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</si>
  <si>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</si>
  <si>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</si>
  <si>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</si>
  <si>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</si>
  <si>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</si>
  <si>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</si>
  <si>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</si>
  <si>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</si>
  <si>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</si>
  <si>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</si>
  <si>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</si>
  <si>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</si>
  <si>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</si>
  <si>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</si>
  <si>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</si>
  <si>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</si>
  <si>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</si>
  <si>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</si>
  <si>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</si>
  <si>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</si>
  <si>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</si>
  <si>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</si>
  <si>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</si>
  <si>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</si>
  <si>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</si>
  <si>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</si>
  <si>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</si>
  <si>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</si>
  <si>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</si>
  <si>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</si>
  <si>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</si>
  <si>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</si>
  <si>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</si>
  <si>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</si>
  <si>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</si>
  <si>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</si>
  <si>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</si>
  <si>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</si>
  <si>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</si>
  <si>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</si>
  <si>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</si>
  <si>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</si>
  <si>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</si>
  <si>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</si>
  <si>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</si>
  <si>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</si>
  <si>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</si>
  <si>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</si>
  <si>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w.e.f 06/04/18</t>
  </si>
  <si>
    <t>w.e.f 20/04/18</t>
  </si>
  <si>
    <t>w.e.f 03-05-2018</t>
  </si>
  <si>
    <t>w.e.f 04/05/18</t>
  </si>
  <si>
    <t>w.e.f 07/05/18</t>
  </si>
  <si>
    <t>R.K.PURAM</t>
  </si>
  <si>
    <t>33KV I/C-1</t>
  </si>
  <si>
    <t>33KV I/C-2</t>
  </si>
  <si>
    <t>66KV I/C-1</t>
  </si>
  <si>
    <t>66KV I/C-2</t>
  </si>
  <si>
    <t>w.e.f 17/05/18</t>
  </si>
  <si>
    <t>w.e.f 18/05/18</t>
  </si>
  <si>
    <t>w.e.f 21/05/18</t>
  </si>
  <si>
    <t>w.e.f 25/05/18</t>
  </si>
  <si>
    <t>w.e.f 31/05/18</t>
  </si>
  <si>
    <t>w.e.f 24/05/18</t>
  </si>
  <si>
    <t>220KV DMRC-2</t>
  </si>
  <si>
    <t>220KV DMRC-1</t>
  </si>
  <si>
    <t>w.e.f 26/04/18</t>
  </si>
  <si>
    <t>w.e.f 04/06/18</t>
  </si>
  <si>
    <t>w.e.f 11/06/18</t>
  </si>
  <si>
    <t>w.e.f 12/06/18</t>
  </si>
  <si>
    <t>w.e.f 19/6/18</t>
  </si>
  <si>
    <t>w.e.f 21/06/18</t>
  </si>
  <si>
    <t>Assessment</t>
  </si>
  <si>
    <t>Check Meter data</t>
  </si>
  <si>
    <t>Check Meter Data</t>
  </si>
  <si>
    <t>Note :Sharing taken from wk-12 abt bill 2018-19</t>
  </si>
  <si>
    <t>66KV Rly Ckt-1</t>
  </si>
  <si>
    <t>66KV Rly Ckt-2</t>
  </si>
  <si>
    <t>INTIAL READING 01/06/2018</t>
  </si>
  <si>
    <t>JUNE-2018</t>
  </si>
  <si>
    <t xml:space="preserve">                           PERIOD 1st JUNE-2018 TO 30th JUNE-2018</t>
  </si>
  <si>
    <t>FINAL READING 30/06/2018</t>
  </si>
  <si>
    <t>BAY-38 (Supreme Court)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</si>
</sst>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4" fontId="0" fillId="0" borderId="30" xfId="0" applyNumberForma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71" fillId="0" borderId="19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85" zoomScaleSheetLayoutView="85" workbookViewId="0" topLeftCell="A157">
      <selection activeCell="H62" sqref="H62"/>
    </sheetView>
  </sheetViews>
  <sheetFormatPr defaultColWidth="9.140625" defaultRowHeight="12.75"/>
  <cols>
    <col min="1" max="1" width="5.28125" style="454" customWidth="1"/>
    <col min="2" max="2" width="26.57421875" style="454" customWidth="1"/>
    <col min="3" max="3" width="12.28125" style="454" customWidth="1"/>
    <col min="4" max="4" width="9.28125" style="454" customWidth="1"/>
    <col min="5" max="5" width="17.140625" style="454" customWidth="1"/>
    <col min="6" max="6" width="10.8515625" style="454" customWidth="1"/>
    <col min="7" max="7" width="13.8515625" style="454" customWidth="1"/>
    <col min="8" max="8" width="14.00390625" style="454" customWidth="1"/>
    <col min="9" max="9" width="10.57421875" style="454" customWidth="1"/>
    <col min="10" max="10" width="13.00390625" style="454" customWidth="1"/>
    <col min="11" max="11" width="13.421875" style="454" customWidth="1"/>
    <col min="12" max="12" width="13.57421875" style="454" customWidth="1"/>
    <col min="13" max="13" width="14.00390625" style="454" customWidth="1"/>
    <col min="14" max="14" width="10.421875" style="454" customWidth="1"/>
    <col min="15" max="15" width="12.8515625" style="454" customWidth="1"/>
    <col min="16" max="16" width="14.421875" style="454" customWidth="1"/>
    <col min="17" max="17" width="16.57421875" style="454" customWidth="1"/>
    <col min="18" max="18" width="4.7109375" style="454" customWidth="1"/>
    <col min="19" max="16384" width="9.140625" style="454" customWidth="1"/>
  </cols>
  <sheetData>
    <row r="1" spans="1:17" s="86" customFormat="1" ht="14.25" customHeight="1">
      <c r="A1" s="149" t="s">
        <v>231</v>
      </c>
      <c r="Q1" s="795" t="s">
        <v>488</v>
      </c>
    </row>
    <row r="2" spans="1:11" s="86" customFormat="1" ht="14.25" customHeight="1">
      <c r="A2" s="149" t="s">
        <v>232</v>
      </c>
      <c r="K2" s="796"/>
    </row>
    <row r="3" spans="1:8" s="86" customFormat="1" ht="14.25" customHeight="1">
      <c r="A3" s="308" t="s">
        <v>0</v>
      </c>
      <c r="H3" s="797"/>
    </row>
    <row r="4" spans="1:16" s="86" customFormat="1" ht="14.25" customHeight="1" thickBot="1">
      <c r="A4" s="308" t="s">
        <v>233</v>
      </c>
      <c r="G4" s="276"/>
      <c r="H4" s="276"/>
      <c r="I4" s="796" t="s">
        <v>387</v>
      </c>
      <c r="J4" s="276"/>
      <c r="K4" s="276"/>
      <c r="L4" s="276"/>
      <c r="M4" s="276"/>
      <c r="N4" s="796" t="s">
        <v>388</v>
      </c>
      <c r="O4" s="276"/>
      <c r="P4" s="276"/>
    </row>
    <row r="5" spans="1:17" s="542" customFormat="1" ht="56.25" customHeight="1" thickBot="1" thickTop="1">
      <c r="A5" s="540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">
        <v>490</v>
      </c>
      <c r="H5" s="518" t="s">
        <v>487</v>
      </c>
      <c r="I5" s="518" t="s">
        <v>4</v>
      </c>
      <c r="J5" s="518" t="s">
        <v>5</v>
      </c>
      <c r="K5" s="541" t="s">
        <v>6</v>
      </c>
      <c r="L5" s="516" t="str">
        <f>G5</f>
        <v>FINAL READING 30/06/2018</v>
      </c>
      <c r="M5" s="518" t="str">
        <f>H5</f>
        <v>INTIAL READING 01/06/2018</v>
      </c>
      <c r="N5" s="518" t="s">
        <v>4</v>
      </c>
      <c r="O5" s="518" t="s">
        <v>5</v>
      </c>
      <c r="P5" s="541" t="s">
        <v>6</v>
      </c>
      <c r="Q5" s="541" t="s">
        <v>301</v>
      </c>
    </row>
    <row r="6" spans="1:12" ht="1.5" customHeight="1" hidden="1" thickTop="1">
      <c r="A6" s="7"/>
      <c r="B6" s="8"/>
      <c r="C6" s="7"/>
      <c r="D6" s="7"/>
      <c r="E6" s="7"/>
      <c r="F6" s="7"/>
      <c r="L6" s="466"/>
    </row>
    <row r="7" spans="1:17" ht="15.75" customHeight="1" thickTop="1">
      <c r="A7" s="268"/>
      <c r="B7" s="337" t="s">
        <v>14</v>
      </c>
      <c r="C7" s="326"/>
      <c r="D7" s="340"/>
      <c r="E7" s="340"/>
      <c r="F7" s="326"/>
      <c r="G7" s="332"/>
      <c r="H7" s="495"/>
      <c r="I7" s="495"/>
      <c r="J7" s="495"/>
      <c r="K7" s="125"/>
      <c r="L7" s="332"/>
      <c r="M7" s="495"/>
      <c r="N7" s="495"/>
      <c r="O7" s="495"/>
      <c r="P7" s="543"/>
      <c r="Q7" s="458"/>
    </row>
    <row r="8" spans="1:17" ht="16.5" customHeight="1">
      <c r="A8" s="268">
        <v>1</v>
      </c>
      <c r="B8" s="336" t="s">
        <v>15</v>
      </c>
      <c r="C8" s="326">
        <v>5128429</v>
      </c>
      <c r="D8" s="339" t="s">
        <v>12</v>
      </c>
      <c r="E8" s="318" t="s">
        <v>338</v>
      </c>
      <c r="F8" s="326">
        <v>-1000</v>
      </c>
      <c r="G8" s="332">
        <v>980117</v>
      </c>
      <c r="H8" s="333">
        <v>981370</v>
      </c>
      <c r="I8" s="333">
        <f>G8-H8</f>
        <v>-1253</v>
      </c>
      <c r="J8" s="333">
        <f>$F8*I8</f>
        <v>1253000</v>
      </c>
      <c r="K8" s="334">
        <f>J8/1000000</f>
        <v>1.253</v>
      </c>
      <c r="L8" s="332">
        <v>999035</v>
      </c>
      <c r="M8" s="333">
        <v>999035</v>
      </c>
      <c r="N8" s="333">
        <f>L8-M8</f>
        <v>0</v>
      </c>
      <c r="O8" s="333">
        <f>$F8*N8</f>
        <v>0</v>
      </c>
      <c r="P8" s="334">
        <f>O8/1000000</f>
        <v>0</v>
      </c>
      <c r="Q8" s="703"/>
    </row>
    <row r="9" spans="1:17" ht="16.5">
      <c r="A9" s="268">
        <v>2</v>
      </c>
      <c r="B9" s="336" t="s">
        <v>370</v>
      </c>
      <c r="C9" s="326">
        <v>4864976</v>
      </c>
      <c r="D9" s="339" t="s">
        <v>12</v>
      </c>
      <c r="E9" s="318" t="s">
        <v>338</v>
      </c>
      <c r="F9" s="326">
        <v>-1000</v>
      </c>
      <c r="G9" s="332">
        <v>34701</v>
      </c>
      <c r="H9" s="333">
        <v>34701</v>
      </c>
      <c r="I9" s="333">
        <f>G9-H9</f>
        <v>0</v>
      </c>
      <c r="J9" s="333">
        <f>$F9*I9</f>
        <v>0</v>
      </c>
      <c r="K9" s="334">
        <f>J9/1000000</f>
        <v>0</v>
      </c>
      <c r="L9" s="332">
        <v>1000295</v>
      </c>
      <c r="M9" s="333">
        <v>999682</v>
      </c>
      <c r="N9" s="333">
        <f>L9-M9</f>
        <v>613</v>
      </c>
      <c r="O9" s="333">
        <f>$F9*N9</f>
        <v>-613000</v>
      </c>
      <c r="P9" s="334">
        <f>O9/1000000</f>
        <v>-0.613</v>
      </c>
      <c r="Q9" s="465"/>
    </row>
    <row r="10" spans="1:17" ht="15.75" customHeight="1">
      <c r="A10" s="268">
        <v>3</v>
      </c>
      <c r="B10" s="336" t="s">
        <v>17</v>
      </c>
      <c r="C10" s="326">
        <v>4864905</v>
      </c>
      <c r="D10" s="339" t="s">
        <v>12</v>
      </c>
      <c r="E10" s="318" t="s">
        <v>338</v>
      </c>
      <c r="F10" s="326">
        <v>-1000</v>
      </c>
      <c r="G10" s="332">
        <v>944283</v>
      </c>
      <c r="H10" s="333">
        <v>945791</v>
      </c>
      <c r="I10" s="333">
        <f>G10-H10</f>
        <v>-1508</v>
      </c>
      <c r="J10" s="333">
        <f>$F10*I10</f>
        <v>1508000</v>
      </c>
      <c r="K10" s="334">
        <f>J10/1000000</f>
        <v>1.508</v>
      </c>
      <c r="L10" s="332">
        <v>995530</v>
      </c>
      <c r="M10" s="333">
        <v>995530</v>
      </c>
      <c r="N10" s="333">
        <f>L10-M10</f>
        <v>0</v>
      </c>
      <c r="O10" s="333">
        <f>$F10*N10</f>
        <v>0</v>
      </c>
      <c r="P10" s="334">
        <f>O10/1000000</f>
        <v>0</v>
      </c>
      <c r="Q10" s="458"/>
    </row>
    <row r="11" spans="1:17" ht="15.75" customHeight="1">
      <c r="A11" s="268"/>
      <c r="B11" s="337" t="s">
        <v>18</v>
      </c>
      <c r="C11" s="326"/>
      <c r="D11" s="340"/>
      <c r="E11" s="340"/>
      <c r="F11" s="326"/>
      <c r="G11" s="332"/>
      <c r="H11" s="333"/>
      <c r="I11" s="333"/>
      <c r="J11" s="333"/>
      <c r="K11" s="334"/>
      <c r="L11" s="332"/>
      <c r="M11" s="333"/>
      <c r="N11" s="333"/>
      <c r="O11" s="333"/>
      <c r="P11" s="334"/>
      <c r="Q11" s="458"/>
    </row>
    <row r="12" spans="1:17" ht="15.75" customHeight="1">
      <c r="A12" s="268">
        <v>4</v>
      </c>
      <c r="B12" s="336" t="s">
        <v>15</v>
      </c>
      <c r="C12" s="326">
        <v>4864916</v>
      </c>
      <c r="D12" s="339" t="s">
        <v>12</v>
      </c>
      <c r="E12" s="318" t="s">
        <v>338</v>
      </c>
      <c r="F12" s="326">
        <v>-1000</v>
      </c>
      <c r="G12" s="332">
        <v>999348</v>
      </c>
      <c r="H12" s="333">
        <v>999354</v>
      </c>
      <c r="I12" s="333">
        <f>G12-H12</f>
        <v>-6</v>
      </c>
      <c r="J12" s="333">
        <f>$F12*I12</f>
        <v>6000</v>
      </c>
      <c r="K12" s="334">
        <f>J12/1000000</f>
        <v>0.006</v>
      </c>
      <c r="L12" s="332">
        <v>997002</v>
      </c>
      <c r="M12" s="333">
        <v>997272</v>
      </c>
      <c r="N12" s="333">
        <f>L12-M12</f>
        <v>-270</v>
      </c>
      <c r="O12" s="333">
        <f>$F12*N12</f>
        <v>270000</v>
      </c>
      <c r="P12" s="334">
        <f>O12/1000000</f>
        <v>0.27</v>
      </c>
      <c r="Q12" s="458"/>
    </row>
    <row r="13" spans="1:17" ht="15.75" customHeight="1">
      <c r="A13" s="268">
        <v>5</v>
      </c>
      <c r="B13" s="336" t="s">
        <v>16</v>
      </c>
      <c r="C13" s="326">
        <v>5295137</v>
      </c>
      <c r="D13" s="339" t="s">
        <v>12</v>
      </c>
      <c r="E13" s="318" t="s">
        <v>338</v>
      </c>
      <c r="F13" s="326">
        <v>-1000</v>
      </c>
      <c r="G13" s="332">
        <v>881467</v>
      </c>
      <c r="H13" s="333">
        <v>881643</v>
      </c>
      <c r="I13" s="333">
        <f>G13-H13</f>
        <v>-176</v>
      </c>
      <c r="J13" s="333">
        <f>$F13*I13</f>
        <v>176000</v>
      </c>
      <c r="K13" s="334">
        <f>J13/1000000</f>
        <v>0.176</v>
      </c>
      <c r="L13" s="332">
        <v>999541</v>
      </c>
      <c r="M13" s="333">
        <v>999567</v>
      </c>
      <c r="N13" s="333">
        <f>L13-M13</f>
        <v>-26</v>
      </c>
      <c r="O13" s="333">
        <f>$F13*N13</f>
        <v>26000</v>
      </c>
      <c r="P13" s="334">
        <f>O13/1000000</f>
        <v>0.026</v>
      </c>
      <c r="Q13" s="458"/>
    </row>
    <row r="14" spans="1:17" ht="12.75" customHeight="1">
      <c r="A14" s="268"/>
      <c r="B14" s="336"/>
      <c r="C14" s="326"/>
      <c r="D14" s="339"/>
      <c r="E14" s="318"/>
      <c r="F14" s="326">
        <v>-1000</v>
      </c>
      <c r="G14" s="332">
        <v>988157</v>
      </c>
      <c r="H14" s="333">
        <v>988644</v>
      </c>
      <c r="I14" s="333">
        <f>G14-H14</f>
        <v>-487</v>
      </c>
      <c r="J14" s="333">
        <f>$F14*I14</f>
        <v>487000</v>
      </c>
      <c r="K14" s="334">
        <f>J14/1000000</f>
        <v>0.487</v>
      </c>
      <c r="L14" s="332"/>
      <c r="M14" s="333"/>
      <c r="N14" s="333"/>
      <c r="O14" s="333"/>
      <c r="P14" s="334"/>
      <c r="Q14" s="458"/>
    </row>
    <row r="15" spans="1:17" ht="16.5" customHeight="1">
      <c r="A15" s="268"/>
      <c r="B15" s="337" t="s">
        <v>21</v>
      </c>
      <c r="C15" s="326"/>
      <c r="D15" s="340"/>
      <c r="E15" s="318"/>
      <c r="F15" s="326"/>
      <c r="G15" s="332"/>
      <c r="H15" s="333"/>
      <c r="I15" s="333"/>
      <c r="J15" s="333"/>
      <c r="K15" s="334"/>
      <c r="L15" s="332"/>
      <c r="M15" s="333"/>
      <c r="N15" s="333"/>
      <c r="O15" s="333"/>
      <c r="P15" s="334"/>
      <c r="Q15" s="458"/>
    </row>
    <row r="16" spans="1:17" ht="14.25" customHeight="1">
      <c r="A16" s="268">
        <v>6</v>
      </c>
      <c r="B16" s="336" t="s">
        <v>15</v>
      </c>
      <c r="C16" s="326">
        <v>4864982</v>
      </c>
      <c r="D16" s="339" t="s">
        <v>12</v>
      </c>
      <c r="E16" s="318" t="s">
        <v>338</v>
      </c>
      <c r="F16" s="326">
        <v>-1000</v>
      </c>
      <c r="G16" s="332">
        <v>25981</v>
      </c>
      <c r="H16" s="333">
        <v>25986</v>
      </c>
      <c r="I16" s="333">
        <f>G16-H16</f>
        <v>-5</v>
      </c>
      <c r="J16" s="333">
        <f>$F16*I16</f>
        <v>5000</v>
      </c>
      <c r="K16" s="334">
        <f>J16/1000000</f>
        <v>0.005</v>
      </c>
      <c r="L16" s="332">
        <v>16561</v>
      </c>
      <c r="M16" s="333">
        <v>16651</v>
      </c>
      <c r="N16" s="333">
        <f>L16-M16</f>
        <v>-90</v>
      </c>
      <c r="O16" s="333">
        <f>$F16*N16</f>
        <v>90000</v>
      </c>
      <c r="P16" s="334">
        <f>O16/1000000</f>
        <v>0.09</v>
      </c>
      <c r="Q16" s="458"/>
    </row>
    <row r="17" spans="1:17" ht="14.25" customHeight="1">
      <c r="A17" s="268">
        <v>7</v>
      </c>
      <c r="B17" s="336" t="s">
        <v>16</v>
      </c>
      <c r="C17" s="326">
        <v>4865022</v>
      </c>
      <c r="D17" s="339" t="s">
        <v>12</v>
      </c>
      <c r="E17" s="318" t="s">
        <v>338</v>
      </c>
      <c r="F17" s="326">
        <v>-1000</v>
      </c>
      <c r="G17" s="332">
        <v>1678</v>
      </c>
      <c r="H17" s="333">
        <v>1684</v>
      </c>
      <c r="I17" s="333">
        <f>G17-H17</f>
        <v>-6</v>
      </c>
      <c r="J17" s="333">
        <f>$F17*I17</f>
        <v>6000</v>
      </c>
      <c r="K17" s="334">
        <f>J17/1000000</f>
        <v>0.006</v>
      </c>
      <c r="L17" s="332">
        <v>998578</v>
      </c>
      <c r="M17" s="333">
        <v>998674</v>
      </c>
      <c r="N17" s="333">
        <f>L17-M17</f>
        <v>-96</v>
      </c>
      <c r="O17" s="333">
        <f>$F17*N17</f>
        <v>96000</v>
      </c>
      <c r="P17" s="334">
        <f>O17/1000000</f>
        <v>0.096</v>
      </c>
      <c r="Q17" s="470"/>
    </row>
    <row r="18" spans="1:17" ht="14.25" customHeight="1">
      <c r="A18" s="268">
        <v>8</v>
      </c>
      <c r="B18" s="336" t="s">
        <v>22</v>
      </c>
      <c r="C18" s="326">
        <v>5128431</v>
      </c>
      <c r="D18" s="339" t="s">
        <v>12</v>
      </c>
      <c r="E18" s="318" t="s">
        <v>338</v>
      </c>
      <c r="F18" s="326">
        <v>-1000</v>
      </c>
      <c r="G18" s="332">
        <v>982965</v>
      </c>
      <c r="H18" s="333">
        <v>983118</v>
      </c>
      <c r="I18" s="333">
        <f>G18-H18</f>
        <v>-153</v>
      </c>
      <c r="J18" s="333">
        <f>$F18*I18</f>
        <v>153000</v>
      </c>
      <c r="K18" s="334">
        <f>J18/1000000</f>
        <v>0.153</v>
      </c>
      <c r="L18" s="332">
        <v>971605</v>
      </c>
      <c r="M18" s="333">
        <v>971707</v>
      </c>
      <c r="N18" s="333">
        <f>L18-M18</f>
        <v>-102</v>
      </c>
      <c r="O18" s="333">
        <f>$F18*N18</f>
        <v>102000</v>
      </c>
      <c r="P18" s="334">
        <f>O18/1000000</f>
        <v>0.102</v>
      </c>
      <c r="Q18" s="469" t="s">
        <v>483</v>
      </c>
    </row>
    <row r="19" spans="1:17" ht="14.25" customHeight="1">
      <c r="A19" s="268"/>
      <c r="B19" s="336"/>
      <c r="C19" s="326">
        <v>4864997</v>
      </c>
      <c r="D19" s="339" t="s">
        <v>12</v>
      </c>
      <c r="E19" s="318" t="s">
        <v>338</v>
      </c>
      <c r="F19" s="326">
        <v>-1000</v>
      </c>
      <c r="G19" s="332">
        <v>0</v>
      </c>
      <c r="H19" s="333">
        <v>0</v>
      </c>
      <c r="I19" s="333">
        <f>G19-H19</f>
        <v>0</v>
      </c>
      <c r="J19" s="333">
        <f>$F19*I19</f>
        <v>0</v>
      </c>
      <c r="K19" s="334">
        <f>J19/1000000</f>
        <v>0</v>
      </c>
      <c r="L19" s="332">
        <v>999929</v>
      </c>
      <c r="M19" s="333">
        <v>1000000</v>
      </c>
      <c r="N19" s="333">
        <f>L19-M19</f>
        <v>-71</v>
      </c>
      <c r="O19" s="333">
        <f>$F19*N19</f>
        <v>71000</v>
      </c>
      <c r="P19" s="334">
        <f>O19/1000000</f>
        <v>0.071</v>
      </c>
      <c r="Q19" s="469" t="s">
        <v>479</v>
      </c>
    </row>
    <row r="20" spans="1:17" ht="13.5" customHeight="1">
      <c r="A20" s="268">
        <v>9</v>
      </c>
      <c r="B20" s="336" t="s">
        <v>23</v>
      </c>
      <c r="C20" s="326">
        <v>5295166</v>
      </c>
      <c r="D20" s="339" t="s">
        <v>12</v>
      </c>
      <c r="E20" s="318" t="s">
        <v>338</v>
      </c>
      <c r="F20" s="326">
        <v>-500</v>
      </c>
      <c r="G20" s="332">
        <v>973635</v>
      </c>
      <c r="H20" s="333">
        <v>973635</v>
      </c>
      <c r="I20" s="333">
        <f>G20-H20</f>
        <v>0</v>
      </c>
      <c r="J20" s="333">
        <f>$F20*I20</f>
        <v>0</v>
      </c>
      <c r="K20" s="334">
        <f>J20/1000000</f>
        <v>0</v>
      </c>
      <c r="L20" s="332">
        <v>816362</v>
      </c>
      <c r="M20" s="333">
        <v>816843</v>
      </c>
      <c r="N20" s="333">
        <f>L20-M20</f>
        <v>-481</v>
      </c>
      <c r="O20" s="333">
        <f>$F20*N20</f>
        <v>240500</v>
      </c>
      <c r="P20" s="334">
        <f>O20/1000000</f>
        <v>0.2405</v>
      </c>
      <c r="Q20" s="458"/>
    </row>
    <row r="21" spans="1:17" ht="15.75" customHeight="1">
      <c r="A21" s="268"/>
      <c r="B21" s="337" t="s">
        <v>24</v>
      </c>
      <c r="C21" s="326"/>
      <c r="D21" s="340"/>
      <c r="E21" s="318"/>
      <c r="F21" s="326"/>
      <c r="G21" s="332"/>
      <c r="H21" s="333"/>
      <c r="I21" s="333"/>
      <c r="J21" s="333"/>
      <c r="K21" s="334"/>
      <c r="L21" s="332"/>
      <c r="M21" s="333"/>
      <c r="N21" s="333"/>
      <c r="O21" s="333"/>
      <c r="P21" s="334"/>
      <c r="Q21" s="458"/>
    </row>
    <row r="22" spans="1:17" ht="15.75" customHeight="1">
      <c r="A22" s="268">
        <v>10</v>
      </c>
      <c r="B22" s="336" t="s">
        <v>15</v>
      </c>
      <c r="C22" s="326">
        <v>4864930</v>
      </c>
      <c r="D22" s="339" t="s">
        <v>12</v>
      </c>
      <c r="E22" s="318" t="s">
        <v>338</v>
      </c>
      <c r="F22" s="326">
        <v>-1000</v>
      </c>
      <c r="G22" s="332">
        <v>1347</v>
      </c>
      <c r="H22" s="333">
        <v>1300</v>
      </c>
      <c r="I22" s="333">
        <f aca="true" t="shared" si="0" ref="I22:I30">G22-H22</f>
        <v>47</v>
      </c>
      <c r="J22" s="333">
        <f aca="true" t="shared" si="1" ref="J22:J30">$F22*I22</f>
        <v>-47000</v>
      </c>
      <c r="K22" s="334">
        <f aca="true" t="shared" si="2" ref="K22:K30">J22/1000000</f>
        <v>-0.047</v>
      </c>
      <c r="L22" s="332">
        <v>999065</v>
      </c>
      <c r="M22" s="333">
        <v>999061</v>
      </c>
      <c r="N22" s="333">
        <f aca="true" t="shared" si="3" ref="N22:N30">L22-M22</f>
        <v>4</v>
      </c>
      <c r="O22" s="333">
        <f aca="true" t="shared" si="4" ref="O22:O30">$F22*N22</f>
        <v>-4000</v>
      </c>
      <c r="P22" s="334">
        <f aca="true" t="shared" si="5" ref="P22:P30">O22/1000000</f>
        <v>-0.004</v>
      </c>
      <c r="Q22" s="470"/>
    </row>
    <row r="23" spans="1:17" ht="15.75" customHeight="1">
      <c r="A23" s="268">
        <v>11</v>
      </c>
      <c r="B23" s="336" t="s">
        <v>25</v>
      </c>
      <c r="C23" s="326">
        <v>5128412</v>
      </c>
      <c r="D23" s="339" t="s">
        <v>12</v>
      </c>
      <c r="E23" s="318" t="s">
        <v>338</v>
      </c>
      <c r="F23" s="326">
        <v>-1000</v>
      </c>
      <c r="G23" s="332">
        <v>14469</v>
      </c>
      <c r="H23" s="333">
        <v>14495</v>
      </c>
      <c r="I23" s="333">
        <f>G23-H23</f>
        <v>-26</v>
      </c>
      <c r="J23" s="333">
        <f>$F23*I23</f>
        <v>26000</v>
      </c>
      <c r="K23" s="334">
        <f>J23/1000000</f>
        <v>0.026</v>
      </c>
      <c r="L23" s="332">
        <v>999228</v>
      </c>
      <c r="M23" s="333">
        <v>999584</v>
      </c>
      <c r="N23" s="333">
        <f>L23-M23</f>
        <v>-356</v>
      </c>
      <c r="O23" s="333">
        <f>$F23*N23</f>
        <v>356000</v>
      </c>
      <c r="P23" s="334">
        <f>O23/1000000</f>
        <v>0.356</v>
      </c>
      <c r="Q23" s="458"/>
    </row>
    <row r="24" spans="1:17" ht="16.5">
      <c r="A24" s="268">
        <v>12</v>
      </c>
      <c r="B24" s="336" t="s">
        <v>22</v>
      </c>
      <c r="C24" s="326">
        <v>4864922</v>
      </c>
      <c r="D24" s="339" t="s">
        <v>12</v>
      </c>
      <c r="E24" s="318" t="s">
        <v>338</v>
      </c>
      <c r="F24" s="326">
        <v>-1000</v>
      </c>
      <c r="G24" s="332">
        <v>2277</v>
      </c>
      <c r="H24" s="333">
        <v>2292</v>
      </c>
      <c r="I24" s="333">
        <f>G24-H24</f>
        <v>-15</v>
      </c>
      <c r="J24" s="333">
        <f>$F24*I24</f>
        <v>15000</v>
      </c>
      <c r="K24" s="334">
        <f>J24/1000000</f>
        <v>0.015</v>
      </c>
      <c r="L24" s="332">
        <v>997270</v>
      </c>
      <c r="M24" s="333">
        <v>997625</v>
      </c>
      <c r="N24" s="333">
        <f>L24-M24</f>
        <v>-355</v>
      </c>
      <c r="O24" s="333">
        <f>$F24*N24</f>
        <v>355000</v>
      </c>
      <c r="P24" s="334">
        <f>O24/1000000</f>
        <v>0.355</v>
      </c>
      <c r="Q24" s="469"/>
    </row>
    <row r="25" spans="1:17" ht="18.75" customHeight="1">
      <c r="A25" s="268">
        <v>13</v>
      </c>
      <c r="B25" s="336" t="s">
        <v>474</v>
      </c>
      <c r="C25" s="326">
        <v>4902494</v>
      </c>
      <c r="D25" s="339" t="s">
        <v>12</v>
      </c>
      <c r="E25" s="318" t="s">
        <v>338</v>
      </c>
      <c r="F25" s="326">
        <v>1000</v>
      </c>
      <c r="G25" s="332">
        <v>866416</v>
      </c>
      <c r="H25" s="333">
        <v>866869</v>
      </c>
      <c r="I25" s="333">
        <f>G25-H25</f>
        <v>-453</v>
      </c>
      <c r="J25" s="333">
        <f>$F25*I25</f>
        <v>-453000</v>
      </c>
      <c r="K25" s="334">
        <f>J25/1000000</f>
        <v>-0.453</v>
      </c>
      <c r="L25" s="332">
        <v>999981</v>
      </c>
      <c r="M25" s="333">
        <v>999981</v>
      </c>
      <c r="N25" s="333">
        <f>L25-M25</f>
        <v>0</v>
      </c>
      <c r="O25" s="333">
        <f>$F25*N25</f>
        <v>0</v>
      </c>
      <c r="P25" s="334">
        <f>O25/1000000</f>
        <v>0</v>
      </c>
      <c r="Q25" s="458"/>
    </row>
    <row r="26" spans="1:17" ht="18.75" customHeight="1">
      <c r="A26" s="268">
        <v>14</v>
      </c>
      <c r="B26" s="336" t="s">
        <v>473</v>
      </c>
      <c r="C26" s="326">
        <v>4902484</v>
      </c>
      <c r="D26" s="339" t="s">
        <v>12</v>
      </c>
      <c r="E26" s="318" t="s">
        <v>338</v>
      </c>
      <c r="F26" s="326">
        <v>1000</v>
      </c>
      <c r="G26" s="332">
        <v>993529</v>
      </c>
      <c r="H26" s="333">
        <v>994490</v>
      </c>
      <c r="I26" s="333">
        <f>G26-H26</f>
        <v>-961</v>
      </c>
      <c r="J26" s="333">
        <f>$F26*I26</f>
        <v>-961000</v>
      </c>
      <c r="K26" s="334">
        <f>J26/1000000</f>
        <v>-0.961</v>
      </c>
      <c r="L26" s="332">
        <v>999997</v>
      </c>
      <c r="M26" s="333">
        <v>999997</v>
      </c>
      <c r="N26" s="333">
        <f>L26-M26</f>
        <v>0</v>
      </c>
      <c r="O26" s="333">
        <f>$F26*N26</f>
        <v>0</v>
      </c>
      <c r="P26" s="334">
        <f>O26/1000000</f>
        <v>0</v>
      </c>
      <c r="Q26" s="458" t="s">
        <v>475</v>
      </c>
    </row>
    <row r="27" spans="1:17" ht="18.75" customHeight="1">
      <c r="A27" s="268"/>
      <c r="B27" s="337" t="s">
        <v>427</v>
      </c>
      <c r="C27" s="326"/>
      <c r="D27" s="339"/>
      <c r="E27" s="318"/>
      <c r="F27" s="326"/>
      <c r="G27" s="332"/>
      <c r="H27" s="333"/>
      <c r="I27" s="333"/>
      <c r="J27" s="333"/>
      <c r="K27" s="334"/>
      <c r="L27" s="332"/>
      <c r="M27" s="333"/>
      <c r="N27" s="333"/>
      <c r="O27" s="333"/>
      <c r="P27" s="334"/>
      <c r="Q27" s="458"/>
    </row>
    <row r="28" spans="1:17" ht="15.75" customHeight="1">
      <c r="A28" s="268">
        <v>14</v>
      </c>
      <c r="B28" s="336" t="s">
        <v>15</v>
      </c>
      <c r="C28" s="326">
        <v>4865034</v>
      </c>
      <c r="D28" s="339" t="s">
        <v>12</v>
      </c>
      <c r="E28" s="318" t="s">
        <v>338</v>
      </c>
      <c r="F28" s="326">
        <v>-1000</v>
      </c>
      <c r="G28" s="332">
        <v>981849</v>
      </c>
      <c r="H28" s="333">
        <v>981764</v>
      </c>
      <c r="I28" s="333">
        <f t="shared" si="0"/>
        <v>85</v>
      </c>
      <c r="J28" s="333">
        <f t="shared" si="1"/>
        <v>-85000</v>
      </c>
      <c r="K28" s="334">
        <f t="shared" si="2"/>
        <v>-0.085</v>
      </c>
      <c r="L28" s="332">
        <v>16697</v>
      </c>
      <c r="M28" s="333">
        <v>16697</v>
      </c>
      <c r="N28" s="333">
        <f t="shared" si="3"/>
        <v>0</v>
      </c>
      <c r="O28" s="333">
        <f t="shared" si="4"/>
        <v>0</v>
      </c>
      <c r="P28" s="334">
        <f t="shared" si="5"/>
        <v>0</v>
      </c>
      <c r="Q28" s="458"/>
    </row>
    <row r="29" spans="1:17" ht="15.75" customHeight="1">
      <c r="A29" s="268">
        <v>15</v>
      </c>
      <c r="B29" s="336" t="s">
        <v>16</v>
      </c>
      <c r="C29" s="326">
        <v>4865035</v>
      </c>
      <c r="D29" s="339" t="s">
        <v>12</v>
      </c>
      <c r="E29" s="318" t="s">
        <v>338</v>
      </c>
      <c r="F29" s="326">
        <v>-1000</v>
      </c>
      <c r="G29" s="332">
        <v>15229</v>
      </c>
      <c r="H29" s="333">
        <v>14689</v>
      </c>
      <c r="I29" s="333">
        <f t="shared" si="0"/>
        <v>540</v>
      </c>
      <c r="J29" s="333">
        <f t="shared" si="1"/>
        <v>-540000</v>
      </c>
      <c r="K29" s="334">
        <f t="shared" si="2"/>
        <v>-0.54</v>
      </c>
      <c r="L29" s="332">
        <v>20478</v>
      </c>
      <c r="M29" s="333">
        <v>20478</v>
      </c>
      <c r="N29" s="333">
        <f t="shared" si="3"/>
        <v>0</v>
      </c>
      <c r="O29" s="333">
        <f t="shared" si="4"/>
        <v>0</v>
      </c>
      <c r="P29" s="334">
        <f t="shared" si="5"/>
        <v>0</v>
      </c>
      <c r="Q29" s="458"/>
    </row>
    <row r="30" spans="1:17" ht="15.75" customHeight="1">
      <c r="A30" s="268">
        <v>16</v>
      </c>
      <c r="B30" s="336" t="s">
        <v>17</v>
      </c>
      <c r="C30" s="326">
        <v>4865052</v>
      </c>
      <c r="D30" s="339" t="s">
        <v>12</v>
      </c>
      <c r="E30" s="318" t="s">
        <v>338</v>
      </c>
      <c r="F30" s="326">
        <v>-1000</v>
      </c>
      <c r="G30" s="332">
        <v>28171</v>
      </c>
      <c r="H30" s="333">
        <v>27495</v>
      </c>
      <c r="I30" s="333">
        <f t="shared" si="0"/>
        <v>676</v>
      </c>
      <c r="J30" s="333">
        <f t="shared" si="1"/>
        <v>-676000</v>
      </c>
      <c r="K30" s="334">
        <f t="shared" si="2"/>
        <v>-0.676</v>
      </c>
      <c r="L30" s="332">
        <v>269</v>
      </c>
      <c r="M30" s="333">
        <v>269</v>
      </c>
      <c r="N30" s="333">
        <f t="shared" si="3"/>
        <v>0</v>
      </c>
      <c r="O30" s="333">
        <f t="shared" si="4"/>
        <v>0</v>
      </c>
      <c r="P30" s="334">
        <f t="shared" si="5"/>
        <v>0</v>
      </c>
      <c r="Q30" s="458"/>
    </row>
    <row r="31" spans="1:17" ht="15.75" customHeight="1">
      <c r="A31" s="268"/>
      <c r="B31" s="337" t="s">
        <v>26</v>
      </c>
      <c r="C31" s="326"/>
      <c r="D31" s="340"/>
      <c r="E31" s="318"/>
      <c r="F31" s="326"/>
      <c r="G31" s="332"/>
      <c r="H31" s="333"/>
      <c r="I31" s="333"/>
      <c r="J31" s="333"/>
      <c r="K31" s="334"/>
      <c r="L31" s="332"/>
      <c r="M31" s="333"/>
      <c r="N31" s="333"/>
      <c r="O31" s="333"/>
      <c r="P31" s="334"/>
      <c r="Q31" s="458"/>
    </row>
    <row r="32" spans="1:17" ht="15.75" customHeight="1">
      <c r="A32" s="268">
        <v>17</v>
      </c>
      <c r="B32" s="336" t="s">
        <v>422</v>
      </c>
      <c r="C32" s="326">
        <v>4864836</v>
      </c>
      <c r="D32" s="339" t="s">
        <v>12</v>
      </c>
      <c r="E32" s="318" t="s">
        <v>338</v>
      </c>
      <c r="F32" s="326">
        <v>1000</v>
      </c>
      <c r="G32" s="332">
        <v>999943</v>
      </c>
      <c r="H32" s="333">
        <v>999943</v>
      </c>
      <c r="I32" s="333">
        <f>G32-H32</f>
        <v>0</v>
      </c>
      <c r="J32" s="333">
        <f>$F32*I32</f>
        <v>0</v>
      </c>
      <c r="K32" s="334">
        <f>J32/1000000</f>
        <v>0</v>
      </c>
      <c r="L32" s="332">
        <v>992909</v>
      </c>
      <c r="M32" s="333">
        <v>994201</v>
      </c>
      <c r="N32" s="333">
        <f>L32-M32</f>
        <v>-1292</v>
      </c>
      <c r="O32" s="333">
        <f>$F32*N32</f>
        <v>-1292000</v>
      </c>
      <c r="P32" s="334">
        <f>O32/1000000</f>
        <v>-1.292</v>
      </c>
      <c r="Q32" s="490"/>
    </row>
    <row r="33" spans="1:17" ht="15.75" customHeight="1">
      <c r="A33" s="268">
        <v>18</v>
      </c>
      <c r="B33" s="336" t="s">
        <v>27</v>
      </c>
      <c r="C33" s="326">
        <v>4864887</v>
      </c>
      <c r="D33" s="339" t="s">
        <v>12</v>
      </c>
      <c r="E33" s="318" t="s">
        <v>338</v>
      </c>
      <c r="F33" s="326">
        <v>1000</v>
      </c>
      <c r="G33" s="332">
        <v>680</v>
      </c>
      <c r="H33" s="333">
        <v>680</v>
      </c>
      <c r="I33" s="333">
        <f aca="true" t="shared" si="6" ref="I33:I38">G33-H33</f>
        <v>0</v>
      </c>
      <c r="J33" s="333">
        <f aca="true" t="shared" si="7" ref="J33:J38">$F33*I33</f>
        <v>0</v>
      </c>
      <c r="K33" s="334">
        <f aca="true" t="shared" si="8" ref="K33:K38">J33/1000000</f>
        <v>0</v>
      </c>
      <c r="L33" s="332">
        <v>23754</v>
      </c>
      <c r="M33" s="333">
        <v>24310</v>
      </c>
      <c r="N33" s="333">
        <f aca="true" t="shared" si="9" ref="N33:N39">L33-M33</f>
        <v>-556</v>
      </c>
      <c r="O33" s="333">
        <f aca="true" t="shared" si="10" ref="O33:O38">$F33*N33</f>
        <v>-556000</v>
      </c>
      <c r="P33" s="334">
        <f aca="true" t="shared" si="11" ref="P33:P38">O33/1000000</f>
        <v>-0.556</v>
      </c>
      <c r="Q33" s="458"/>
    </row>
    <row r="34" spans="1:17" ht="15.75" customHeight="1">
      <c r="A34" s="268">
        <v>19</v>
      </c>
      <c r="B34" s="336" t="s">
        <v>28</v>
      </c>
      <c r="C34" s="326">
        <v>4864880</v>
      </c>
      <c r="D34" s="339" t="s">
        <v>12</v>
      </c>
      <c r="E34" s="318" t="s">
        <v>338</v>
      </c>
      <c r="F34" s="326">
        <v>500</v>
      </c>
      <c r="G34" s="332">
        <v>1096</v>
      </c>
      <c r="H34" s="333">
        <v>1096</v>
      </c>
      <c r="I34" s="333">
        <f>G34-H34</f>
        <v>0</v>
      </c>
      <c r="J34" s="333">
        <f>$F34*I34</f>
        <v>0</v>
      </c>
      <c r="K34" s="334">
        <f>J34/1000000</f>
        <v>0</v>
      </c>
      <c r="L34" s="332">
        <v>6100</v>
      </c>
      <c r="M34" s="333">
        <v>5463</v>
      </c>
      <c r="N34" s="333">
        <f>L34-M34</f>
        <v>637</v>
      </c>
      <c r="O34" s="333">
        <f>$F34*N34</f>
        <v>318500</v>
      </c>
      <c r="P34" s="334">
        <f>O34/1000000</f>
        <v>0.3185</v>
      </c>
      <c r="Q34" s="458"/>
    </row>
    <row r="35" spans="1:17" ht="15.75" customHeight="1">
      <c r="A35" s="268">
        <v>20</v>
      </c>
      <c r="B35" s="336" t="s">
        <v>29</v>
      </c>
      <c r="C35" s="326">
        <v>4864799</v>
      </c>
      <c r="D35" s="339" t="s">
        <v>12</v>
      </c>
      <c r="E35" s="318" t="s">
        <v>338</v>
      </c>
      <c r="F35" s="326">
        <v>100</v>
      </c>
      <c r="G35" s="332">
        <v>138527</v>
      </c>
      <c r="H35" s="333">
        <v>138499</v>
      </c>
      <c r="I35" s="333">
        <f t="shared" si="6"/>
        <v>28</v>
      </c>
      <c r="J35" s="333">
        <f t="shared" si="7"/>
        <v>2800</v>
      </c>
      <c r="K35" s="334">
        <f t="shared" si="8"/>
        <v>0.0028</v>
      </c>
      <c r="L35" s="332">
        <v>303449</v>
      </c>
      <c r="M35" s="333">
        <v>300658</v>
      </c>
      <c r="N35" s="333">
        <f t="shared" si="9"/>
        <v>2791</v>
      </c>
      <c r="O35" s="333">
        <f t="shared" si="10"/>
        <v>279100</v>
      </c>
      <c r="P35" s="334">
        <f t="shared" si="11"/>
        <v>0.2791</v>
      </c>
      <c r="Q35" s="458"/>
    </row>
    <row r="36" spans="1:17" ht="15.75" customHeight="1">
      <c r="A36" s="268">
        <v>21</v>
      </c>
      <c r="B36" s="336" t="s">
        <v>30</v>
      </c>
      <c r="C36" s="326">
        <v>4864888</v>
      </c>
      <c r="D36" s="339" t="s">
        <v>12</v>
      </c>
      <c r="E36" s="318" t="s">
        <v>338</v>
      </c>
      <c r="F36" s="326">
        <v>1000</v>
      </c>
      <c r="G36" s="332">
        <v>995831</v>
      </c>
      <c r="H36" s="333">
        <v>995831</v>
      </c>
      <c r="I36" s="333">
        <f t="shared" si="6"/>
        <v>0</v>
      </c>
      <c r="J36" s="333">
        <f t="shared" si="7"/>
        <v>0</v>
      </c>
      <c r="K36" s="334">
        <f t="shared" si="8"/>
        <v>0</v>
      </c>
      <c r="L36" s="332">
        <v>984812</v>
      </c>
      <c r="M36" s="333">
        <v>984919</v>
      </c>
      <c r="N36" s="333">
        <f t="shared" si="9"/>
        <v>-107</v>
      </c>
      <c r="O36" s="333">
        <f t="shared" si="10"/>
        <v>-107000</v>
      </c>
      <c r="P36" s="334">
        <f t="shared" si="11"/>
        <v>-0.107</v>
      </c>
      <c r="Q36" s="458"/>
    </row>
    <row r="37" spans="1:17" ht="15.75" customHeight="1">
      <c r="A37" s="268">
        <v>22</v>
      </c>
      <c r="B37" s="336" t="s">
        <v>364</v>
      </c>
      <c r="C37" s="326">
        <v>4864873</v>
      </c>
      <c r="D37" s="339" t="s">
        <v>12</v>
      </c>
      <c r="E37" s="318" t="s">
        <v>338</v>
      </c>
      <c r="F37" s="326">
        <v>1000</v>
      </c>
      <c r="G37" s="332">
        <v>24</v>
      </c>
      <c r="H37" s="333">
        <v>24</v>
      </c>
      <c r="I37" s="333">
        <f>G37-H37</f>
        <v>0</v>
      </c>
      <c r="J37" s="333">
        <f>$F37*I37</f>
        <v>0</v>
      </c>
      <c r="K37" s="334">
        <f>J37/1000000</f>
        <v>0</v>
      </c>
      <c r="L37" s="332">
        <v>997603</v>
      </c>
      <c r="M37" s="333">
        <v>997115</v>
      </c>
      <c r="N37" s="333">
        <f>L37-M37</f>
        <v>488</v>
      </c>
      <c r="O37" s="333">
        <f>$F37*N37</f>
        <v>488000</v>
      </c>
      <c r="P37" s="334">
        <f>O37/1000000</f>
        <v>0.488</v>
      </c>
      <c r="Q37" s="469"/>
    </row>
    <row r="38" spans="1:16" ht="15.75" customHeight="1">
      <c r="A38" s="268">
        <v>23</v>
      </c>
      <c r="B38" s="336" t="s">
        <v>404</v>
      </c>
      <c r="C38" s="326">
        <v>5295124</v>
      </c>
      <c r="D38" s="339" t="s">
        <v>12</v>
      </c>
      <c r="E38" s="318" t="s">
        <v>338</v>
      </c>
      <c r="F38" s="326">
        <v>100</v>
      </c>
      <c r="G38" s="332">
        <v>50608</v>
      </c>
      <c r="H38" s="333">
        <v>50474</v>
      </c>
      <c r="I38" s="333">
        <f t="shared" si="6"/>
        <v>134</v>
      </c>
      <c r="J38" s="333">
        <f t="shared" si="7"/>
        <v>13400</v>
      </c>
      <c r="K38" s="334">
        <f t="shared" si="8"/>
        <v>0.0134</v>
      </c>
      <c r="L38" s="332">
        <v>116664</v>
      </c>
      <c r="M38" s="333">
        <v>116626</v>
      </c>
      <c r="N38" s="333">
        <f t="shared" si="9"/>
        <v>38</v>
      </c>
      <c r="O38" s="333">
        <f t="shared" si="10"/>
        <v>3800</v>
      </c>
      <c r="P38" s="334">
        <f t="shared" si="11"/>
        <v>0.0038</v>
      </c>
    </row>
    <row r="39" spans="1:16" ht="15.75" customHeight="1">
      <c r="A39" s="268"/>
      <c r="B39" s="336"/>
      <c r="C39" s="326"/>
      <c r="D39" s="339"/>
      <c r="E39" s="318"/>
      <c r="F39" s="326">
        <v>100</v>
      </c>
      <c r="G39" s="332"/>
      <c r="H39" s="333"/>
      <c r="I39" s="333"/>
      <c r="J39" s="333"/>
      <c r="K39" s="334"/>
      <c r="L39" s="332">
        <v>41562</v>
      </c>
      <c r="M39" s="333">
        <v>38280</v>
      </c>
      <c r="N39" s="333">
        <f t="shared" si="9"/>
        <v>3282</v>
      </c>
      <c r="O39" s="333">
        <f>$F39*N39</f>
        <v>328200</v>
      </c>
      <c r="P39" s="334">
        <f>O39/1000000</f>
        <v>0.3282</v>
      </c>
    </row>
    <row r="40" spans="1:17" ht="15.75" customHeight="1">
      <c r="A40" s="268"/>
      <c r="B40" s="338" t="s">
        <v>31</v>
      </c>
      <c r="C40" s="326"/>
      <c r="D40" s="339"/>
      <c r="E40" s="318"/>
      <c r="F40" s="326"/>
      <c r="G40" s="332"/>
      <c r="H40" s="333"/>
      <c r="I40" s="333"/>
      <c r="J40" s="333"/>
      <c r="K40" s="334"/>
      <c r="L40" s="332"/>
      <c r="M40" s="333"/>
      <c r="N40" s="333"/>
      <c r="O40" s="333"/>
      <c r="P40" s="334"/>
      <c r="Q40" s="458"/>
    </row>
    <row r="41" spans="1:17" ht="15.75" customHeight="1">
      <c r="A41" s="268">
        <v>24</v>
      </c>
      <c r="B41" s="336" t="s">
        <v>361</v>
      </c>
      <c r="C41" s="326">
        <v>5128477</v>
      </c>
      <c r="D41" s="339" t="s">
        <v>12</v>
      </c>
      <c r="E41" s="318" t="s">
        <v>338</v>
      </c>
      <c r="F41" s="326">
        <v>1000</v>
      </c>
      <c r="G41" s="332">
        <v>999871</v>
      </c>
      <c r="H41" s="333">
        <v>999998</v>
      </c>
      <c r="I41" s="333">
        <f>G41-H41</f>
        <v>-127</v>
      </c>
      <c r="J41" s="333">
        <f>$F41*I41</f>
        <v>-127000</v>
      </c>
      <c r="K41" s="334">
        <f>J41/1000000</f>
        <v>-0.127</v>
      </c>
      <c r="L41" s="332">
        <v>999881</v>
      </c>
      <c r="M41" s="333">
        <v>999997</v>
      </c>
      <c r="N41" s="333">
        <f>L41-M41</f>
        <v>-116</v>
      </c>
      <c r="O41" s="333">
        <f>$F41*N41</f>
        <v>-116000</v>
      </c>
      <c r="P41" s="334">
        <f>O41/1000000</f>
        <v>-0.116</v>
      </c>
      <c r="Q41" s="469" t="s">
        <v>472</v>
      </c>
    </row>
    <row r="42" spans="1:17" ht="15.75" customHeight="1">
      <c r="A42" s="268">
        <v>25</v>
      </c>
      <c r="B42" s="336" t="s">
        <v>362</v>
      </c>
      <c r="C42" s="326">
        <v>4865058</v>
      </c>
      <c r="D42" s="339" t="s">
        <v>12</v>
      </c>
      <c r="E42" s="318" t="s">
        <v>338</v>
      </c>
      <c r="F42" s="326">
        <v>1000</v>
      </c>
      <c r="G42" s="332">
        <v>586899</v>
      </c>
      <c r="H42" s="333">
        <v>587345</v>
      </c>
      <c r="I42" s="333">
        <f>G42-H42</f>
        <v>-446</v>
      </c>
      <c r="J42" s="333">
        <f>$F42*I42</f>
        <v>-446000</v>
      </c>
      <c r="K42" s="334">
        <f>J42/1000000</f>
        <v>-0.446</v>
      </c>
      <c r="L42" s="332">
        <v>829222</v>
      </c>
      <c r="M42" s="333">
        <v>829222</v>
      </c>
      <c r="N42" s="333">
        <f>L42-M42</f>
        <v>0</v>
      </c>
      <c r="O42" s="333">
        <f>$F42*N42</f>
        <v>0</v>
      </c>
      <c r="P42" s="334">
        <f>O42/1000000</f>
        <v>0</v>
      </c>
      <c r="Q42" s="469"/>
    </row>
    <row r="43" spans="1:17" ht="15.75" customHeight="1">
      <c r="A43" s="268">
        <v>26</v>
      </c>
      <c r="B43" s="336" t="s">
        <v>32</v>
      </c>
      <c r="C43" s="326">
        <v>4864791</v>
      </c>
      <c r="D43" s="339" t="s">
        <v>12</v>
      </c>
      <c r="E43" s="318" t="s">
        <v>338</v>
      </c>
      <c r="F43" s="326">
        <v>266.67</v>
      </c>
      <c r="G43" s="332">
        <v>326</v>
      </c>
      <c r="H43" s="269">
        <v>680</v>
      </c>
      <c r="I43" s="269">
        <f>G43-H43</f>
        <v>-354</v>
      </c>
      <c r="J43" s="269">
        <f>$F43*I43</f>
        <v>-94401.18000000001</v>
      </c>
      <c r="K43" s="761">
        <f>J43/1000000</f>
        <v>-0.09440118</v>
      </c>
      <c r="L43" s="332">
        <v>999999</v>
      </c>
      <c r="M43" s="269">
        <v>1000000</v>
      </c>
      <c r="N43" s="269">
        <f>L43-M43</f>
        <v>-1</v>
      </c>
      <c r="O43" s="269">
        <f>$F43*N43</f>
        <v>-266.67</v>
      </c>
      <c r="P43" s="761">
        <f>O43/1000000</f>
        <v>-0.00026667</v>
      </c>
      <c r="Q43" s="490"/>
    </row>
    <row r="44" spans="1:17" ht="15.75" customHeight="1">
      <c r="A44" s="268">
        <v>27</v>
      </c>
      <c r="B44" s="336" t="s">
        <v>33</v>
      </c>
      <c r="C44" s="326">
        <v>5128405</v>
      </c>
      <c r="D44" s="339" t="s">
        <v>12</v>
      </c>
      <c r="E44" s="318" t="s">
        <v>338</v>
      </c>
      <c r="F44" s="326">
        <v>500</v>
      </c>
      <c r="G44" s="332">
        <v>7147</v>
      </c>
      <c r="H44" s="333">
        <v>7101</v>
      </c>
      <c r="I44" s="333">
        <f>G44-H44</f>
        <v>46</v>
      </c>
      <c r="J44" s="333">
        <f>$F44*I44</f>
        <v>23000</v>
      </c>
      <c r="K44" s="334">
        <f>J44/1000000</f>
        <v>0.023</v>
      </c>
      <c r="L44" s="332">
        <v>1754</v>
      </c>
      <c r="M44" s="333">
        <v>1758</v>
      </c>
      <c r="N44" s="333">
        <f>L44-M44</f>
        <v>-4</v>
      </c>
      <c r="O44" s="333">
        <f>$F44*N44</f>
        <v>-2000</v>
      </c>
      <c r="P44" s="334">
        <f>O44/1000000</f>
        <v>-0.002</v>
      </c>
      <c r="Q44" s="458"/>
    </row>
    <row r="45" spans="1:17" ht="16.5" customHeight="1">
      <c r="A45" s="268"/>
      <c r="B45" s="337" t="s">
        <v>34</v>
      </c>
      <c r="C45" s="326"/>
      <c r="D45" s="340"/>
      <c r="E45" s="318"/>
      <c r="F45" s="326"/>
      <c r="G45" s="332"/>
      <c r="H45" s="333"/>
      <c r="I45" s="333"/>
      <c r="J45" s="333"/>
      <c r="K45" s="334"/>
      <c r="L45" s="332"/>
      <c r="M45" s="333"/>
      <c r="N45" s="333"/>
      <c r="O45" s="333"/>
      <c r="P45" s="334"/>
      <c r="Q45" s="458"/>
    </row>
    <row r="46" spans="1:17" ht="15" customHeight="1">
      <c r="A46" s="268">
        <v>28</v>
      </c>
      <c r="B46" s="336" t="s">
        <v>35</v>
      </c>
      <c r="C46" s="326">
        <v>4865041</v>
      </c>
      <c r="D46" s="339" t="s">
        <v>12</v>
      </c>
      <c r="E46" s="318" t="s">
        <v>338</v>
      </c>
      <c r="F46" s="326">
        <v>-1000</v>
      </c>
      <c r="G46" s="332">
        <v>960</v>
      </c>
      <c r="H46" s="333">
        <v>920</v>
      </c>
      <c r="I46" s="333">
        <f>G46-H46</f>
        <v>40</v>
      </c>
      <c r="J46" s="333">
        <f>$F46*I46</f>
        <v>-40000</v>
      </c>
      <c r="K46" s="334">
        <f>J46/1000000</f>
        <v>-0.04</v>
      </c>
      <c r="L46" s="332">
        <v>997102</v>
      </c>
      <c r="M46" s="333">
        <v>997200</v>
      </c>
      <c r="N46" s="333">
        <f>L46-M46</f>
        <v>-98</v>
      </c>
      <c r="O46" s="333">
        <f>$F46*N46</f>
        <v>98000</v>
      </c>
      <c r="P46" s="334">
        <f>O46/1000000</f>
        <v>0.098</v>
      </c>
      <c r="Q46" s="458"/>
    </row>
    <row r="47" spans="1:17" ht="13.5" customHeight="1">
      <c r="A47" s="268">
        <v>29</v>
      </c>
      <c r="B47" s="336" t="s">
        <v>16</v>
      </c>
      <c r="C47" s="326">
        <v>5295182</v>
      </c>
      <c r="D47" s="339" t="s">
        <v>12</v>
      </c>
      <c r="E47" s="318" t="s">
        <v>338</v>
      </c>
      <c r="F47" s="326">
        <v>-500</v>
      </c>
      <c r="G47" s="332">
        <v>8017</v>
      </c>
      <c r="H47" s="333">
        <v>7617</v>
      </c>
      <c r="I47" s="333">
        <f>G47-H47</f>
        <v>400</v>
      </c>
      <c r="J47" s="333">
        <f>$F47*I47</f>
        <v>-200000</v>
      </c>
      <c r="K47" s="334">
        <f>J47/1000000</f>
        <v>-0.2</v>
      </c>
      <c r="L47" s="332">
        <v>999446</v>
      </c>
      <c r="M47" s="333">
        <v>999538</v>
      </c>
      <c r="N47" s="333">
        <f>L47-M47</f>
        <v>-92</v>
      </c>
      <c r="O47" s="333">
        <f>$F47*N47</f>
        <v>46000</v>
      </c>
      <c r="P47" s="334">
        <f>O47/1000000</f>
        <v>0.046</v>
      </c>
      <c r="Q47" s="455"/>
    </row>
    <row r="48" spans="1:17" ht="13.5" customHeight="1">
      <c r="A48" s="269">
        <v>30</v>
      </c>
      <c r="B48" s="336" t="s">
        <v>17</v>
      </c>
      <c r="C48" s="326">
        <v>5295168</v>
      </c>
      <c r="D48" s="339" t="s">
        <v>12</v>
      </c>
      <c r="E48" s="318" t="s">
        <v>338</v>
      </c>
      <c r="F48" s="326">
        <v>-1000</v>
      </c>
      <c r="G48" s="332">
        <v>18889</v>
      </c>
      <c r="H48" s="333">
        <v>18889</v>
      </c>
      <c r="I48" s="333">
        <f>G48-H48</f>
        <v>0</v>
      </c>
      <c r="J48" s="333">
        <f>$F48*I48</f>
        <v>0</v>
      </c>
      <c r="K48" s="334">
        <f>J48/1000000</f>
        <v>0</v>
      </c>
      <c r="L48" s="332">
        <v>497</v>
      </c>
      <c r="M48" s="333">
        <v>497</v>
      </c>
      <c r="N48" s="333">
        <f>L48-M48</f>
        <v>0</v>
      </c>
      <c r="O48" s="333">
        <f>$F48*N48</f>
        <v>0</v>
      </c>
      <c r="P48" s="334">
        <f>O48/1000000</f>
        <v>0</v>
      </c>
      <c r="Q48" s="455"/>
    </row>
    <row r="49" spans="2:17" ht="14.25" customHeight="1">
      <c r="B49" s="337" t="s">
        <v>36</v>
      </c>
      <c r="C49" s="326"/>
      <c r="D49" s="340"/>
      <c r="E49" s="318"/>
      <c r="F49" s="326"/>
      <c r="G49" s="332"/>
      <c r="H49" s="333"/>
      <c r="I49" s="333"/>
      <c r="J49" s="333"/>
      <c r="K49" s="334"/>
      <c r="L49" s="332"/>
      <c r="M49" s="333"/>
      <c r="N49" s="333"/>
      <c r="O49" s="333"/>
      <c r="P49" s="334"/>
      <c r="Q49" s="458"/>
    </row>
    <row r="50" spans="1:17" ht="15.75" customHeight="1">
      <c r="A50" s="268">
        <v>31</v>
      </c>
      <c r="B50" s="336" t="s">
        <v>37</v>
      </c>
      <c r="C50" s="326">
        <v>4864989</v>
      </c>
      <c r="D50" s="339" t="s">
        <v>12</v>
      </c>
      <c r="E50" s="318" t="s">
        <v>338</v>
      </c>
      <c r="F50" s="326">
        <v>-1000</v>
      </c>
      <c r="G50" s="332">
        <v>21484</v>
      </c>
      <c r="H50" s="333">
        <v>21409</v>
      </c>
      <c r="I50" s="333">
        <f>G50-H50</f>
        <v>75</v>
      </c>
      <c r="J50" s="333">
        <f>$F50*I50</f>
        <v>-75000</v>
      </c>
      <c r="K50" s="334">
        <f>J50/1000000</f>
        <v>-0.075</v>
      </c>
      <c r="L50" s="332">
        <v>999068</v>
      </c>
      <c r="M50" s="333">
        <v>999444</v>
      </c>
      <c r="N50" s="333">
        <f>L50-M50</f>
        <v>-376</v>
      </c>
      <c r="O50" s="333">
        <f>$F50*N50</f>
        <v>376000</v>
      </c>
      <c r="P50" s="334">
        <f>O50/1000000</f>
        <v>0.376</v>
      </c>
      <c r="Q50" s="458"/>
    </row>
    <row r="51" spans="1:17" ht="12" customHeight="1">
      <c r="A51" s="268"/>
      <c r="B51" s="337" t="s">
        <v>372</v>
      </c>
      <c r="C51" s="326"/>
      <c r="D51" s="339"/>
      <c r="E51" s="318"/>
      <c r="F51" s="326"/>
      <c r="G51" s="332"/>
      <c r="H51" s="333"/>
      <c r="I51" s="333"/>
      <c r="J51" s="333"/>
      <c r="K51" s="334"/>
      <c r="L51" s="332"/>
      <c r="M51" s="333"/>
      <c r="N51" s="333"/>
      <c r="O51" s="333"/>
      <c r="P51" s="334"/>
      <c r="Q51" s="458"/>
    </row>
    <row r="52" spans="1:17" ht="15" customHeight="1">
      <c r="A52" s="268">
        <v>32</v>
      </c>
      <c r="B52" s="336" t="s">
        <v>421</v>
      </c>
      <c r="C52" s="326">
        <v>4864973</v>
      </c>
      <c r="D52" s="339" t="s">
        <v>12</v>
      </c>
      <c r="E52" s="318" t="s">
        <v>338</v>
      </c>
      <c r="F52" s="326">
        <v>-2000</v>
      </c>
      <c r="G52" s="332">
        <v>20909</v>
      </c>
      <c r="H52" s="333">
        <v>20018</v>
      </c>
      <c r="I52" s="333">
        <f>G52-H52</f>
        <v>891</v>
      </c>
      <c r="J52" s="333">
        <f>$F52*I52</f>
        <v>-1782000</v>
      </c>
      <c r="K52" s="334">
        <f>J52/1000000</f>
        <v>-1.782</v>
      </c>
      <c r="L52" s="332">
        <v>103</v>
      </c>
      <c r="M52" s="333">
        <v>106</v>
      </c>
      <c r="N52" s="333">
        <f>L52-M52</f>
        <v>-3</v>
      </c>
      <c r="O52" s="333">
        <f>$F52*N52</f>
        <v>6000</v>
      </c>
      <c r="P52" s="334">
        <f>O52/1000000</f>
        <v>0.006</v>
      </c>
      <c r="Q52" s="458"/>
    </row>
    <row r="53" spans="1:17" ht="12" customHeight="1">
      <c r="A53" s="268">
        <v>33</v>
      </c>
      <c r="B53" s="336" t="s">
        <v>379</v>
      </c>
      <c r="C53" s="326">
        <v>4864992</v>
      </c>
      <c r="D53" s="339" t="s">
        <v>12</v>
      </c>
      <c r="E53" s="318" t="s">
        <v>338</v>
      </c>
      <c r="F53" s="326">
        <v>-1000</v>
      </c>
      <c r="G53" s="332">
        <v>37904</v>
      </c>
      <c r="H53" s="333">
        <v>36964</v>
      </c>
      <c r="I53" s="333">
        <f>G53-H53</f>
        <v>940</v>
      </c>
      <c r="J53" s="333">
        <f>$F53*I53</f>
        <v>-940000</v>
      </c>
      <c r="K53" s="334">
        <f>J53/1000000</f>
        <v>-0.94</v>
      </c>
      <c r="L53" s="332">
        <v>998794</v>
      </c>
      <c r="M53" s="333">
        <v>998795</v>
      </c>
      <c r="N53" s="333">
        <f>L53-M53</f>
        <v>-1</v>
      </c>
      <c r="O53" s="333">
        <f>$F53*N53</f>
        <v>1000</v>
      </c>
      <c r="P53" s="334">
        <f>O53/1000000</f>
        <v>0.001</v>
      </c>
      <c r="Q53" s="773"/>
    </row>
    <row r="54" spans="1:17" ht="12" customHeight="1">
      <c r="A54" s="268">
        <v>34</v>
      </c>
      <c r="B54" s="336" t="s">
        <v>373</v>
      </c>
      <c r="C54" s="326">
        <v>4864981</v>
      </c>
      <c r="D54" s="339" t="s">
        <v>12</v>
      </c>
      <c r="E54" s="318" t="s">
        <v>338</v>
      </c>
      <c r="F54" s="326">
        <v>-1000</v>
      </c>
      <c r="G54" s="332">
        <v>75167</v>
      </c>
      <c r="H54" s="333">
        <v>73690</v>
      </c>
      <c r="I54" s="333">
        <f>G54-H54</f>
        <v>1477</v>
      </c>
      <c r="J54" s="333">
        <f>$F54*I54</f>
        <v>-1477000</v>
      </c>
      <c r="K54" s="334">
        <f>J54/1000000</f>
        <v>-1.477</v>
      </c>
      <c r="L54" s="332">
        <v>2427</v>
      </c>
      <c r="M54" s="333">
        <v>2427</v>
      </c>
      <c r="N54" s="333">
        <f>L54-M54</f>
        <v>0</v>
      </c>
      <c r="O54" s="333">
        <f>$F54*N54</f>
        <v>0</v>
      </c>
      <c r="P54" s="334">
        <f>O54/1000000</f>
        <v>0</v>
      </c>
      <c r="Q54" s="773"/>
    </row>
    <row r="55" spans="1:17" ht="12" customHeight="1">
      <c r="A55" s="268"/>
      <c r="B55" s="338" t="s">
        <v>393</v>
      </c>
      <c r="C55" s="326"/>
      <c r="D55" s="339"/>
      <c r="E55" s="318"/>
      <c r="F55" s="326"/>
      <c r="G55" s="332"/>
      <c r="H55" s="333"/>
      <c r="I55" s="333"/>
      <c r="J55" s="333"/>
      <c r="K55" s="334"/>
      <c r="L55" s="332"/>
      <c r="M55" s="333"/>
      <c r="N55" s="333"/>
      <c r="O55" s="333"/>
      <c r="P55" s="334"/>
      <c r="Q55" s="459"/>
    </row>
    <row r="56" spans="1:17" ht="12" customHeight="1">
      <c r="A56" s="268">
        <v>35</v>
      </c>
      <c r="B56" s="336" t="s">
        <v>15</v>
      </c>
      <c r="C56" s="326">
        <v>5128463</v>
      </c>
      <c r="D56" s="339" t="s">
        <v>12</v>
      </c>
      <c r="E56" s="318" t="s">
        <v>338</v>
      </c>
      <c r="F56" s="326">
        <v>-1000</v>
      </c>
      <c r="G56" s="332">
        <v>21957</v>
      </c>
      <c r="H56" s="333">
        <v>21957</v>
      </c>
      <c r="I56" s="333">
        <f>G56-H56</f>
        <v>0</v>
      </c>
      <c r="J56" s="333">
        <f>$F56*I56</f>
        <v>0</v>
      </c>
      <c r="K56" s="334">
        <f>J56/1000000</f>
        <v>0</v>
      </c>
      <c r="L56" s="332">
        <v>999202</v>
      </c>
      <c r="M56" s="333">
        <v>999193</v>
      </c>
      <c r="N56" s="333">
        <f>L56-M56</f>
        <v>9</v>
      </c>
      <c r="O56" s="333">
        <f>$F56*N56</f>
        <v>-9000</v>
      </c>
      <c r="P56" s="334">
        <f>O56/1000000</f>
        <v>-0.009</v>
      </c>
      <c r="Q56" s="459"/>
    </row>
    <row r="57" spans="1:17" ht="12" customHeight="1">
      <c r="A57" s="268">
        <v>36</v>
      </c>
      <c r="B57" s="336" t="s">
        <v>16</v>
      </c>
      <c r="C57" s="326">
        <v>5128468</v>
      </c>
      <c r="D57" s="339" t="s">
        <v>12</v>
      </c>
      <c r="E57" s="318" t="s">
        <v>338</v>
      </c>
      <c r="F57" s="326">
        <v>-1000</v>
      </c>
      <c r="G57" s="332">
        <v>11746</v>
      </c>
      <c r="H57" s="333">
        <v>11744</v>
      </c>
      <c r="I57" s="333">
        <f>G57-H57</f>
        <v>2</v>
      </c>
      <c r="J57" s="333">
        <f>$F57*I57</f>
        <v>-2000</v>
      </c>
      <c r="K57" s="334">
        <f>J57/1000000</f>
        <v>-0.002</v>
      </c>
      <c r="L57" s="332">
        <v>845</v>
      </c>
      <c r="M57" s="333">
        <v>826</v>
      </c>
      <c r="N57" s="333">
        <f>L57-M57</f>
        <v>19</v>
      </c>
      <c r="O57" s="333">
        <f>$F57*N57</f>
        <v>-19000</v>
      </c>
      <c r="P57" s="334">
        <f>O57/1000000</f>
        <v>-0.019</v>
      </c>
      <c r="Q57" s="465"/>
    </row>
    <row r="58" spans="1:17" ht="12" customHeight="1">
      <c r="A58" s="268"/>
      <c r="B58" s="338" t="s">
        <v>397</v>
      </c>
      <c r="C58" s="326"/>
      <c r="D58" s="339"/>
      <c r="E58" s="318"/>
      <c r="F58" s="326"/>
      <c r="G58" s="332"/>
      <c r="H58" s="333"/>
      <c r="I58" s="333"/>
      <c r="J58" s="333"/>
      <c r="K58" s="334"/>
      <c r="L58" s="332"/>
      <c r="M58" s="333"/>
      <c r="N58" s="333"/>
      <c r="O58" s="333"/>
      <c r="P58" s="334"/>
      <c r="Q58" s="465"/>
    </row>
    <row r="59" spans="1:17" ht="12" customHeight="1">
      <c r="A59" s="268">
        <v>37</v>
      </c>
      <c r="B59" s="336" t="s">
        <v>15</v>
      </c>
      <c r="C59" s="326">
        <v>4864903</v>
      </c>
      <c r="D59" s="339" t="s">
        <v>12</v>
      </c>
      <c r="E59" s="318" t="s">
        <v>338</v>
      </c>
      <c r="F59" s="326">
        <v>-1000</v>
      </c>
      <c r="G59" s="332">
        <v>1031</v>
      </c>
      <c r="H59" s="333">
        <v>1036</v>
      </c>
      <c r="I59" s="333">
        <f>G59-H59</f>
        <v>-5</v>
      </c>
      <c r="J59" s="333">
        <f>$F59*I59</f>
        <v>5000</v>
      </c>
      <c r="K59" s="334">
        <f>J59/1000000</f>
        <v>0.005</v>
      </c>
      <c r="L59" s="332">
        <v>998741</v>
      </c>
      <c r="M59" s="333">
        <v>998760</v>
      </c>
      <c r="N59" s="333">
        <f>L59-M59</f>
        <v>-19</v>
      </c>
      <c r="O59" s="333">
        <f>$F59*N59</f>
        <v>19000</v>
      </c>
      <c r="P59" s="334">
        <f>O59/1000000</f>
        <v>0.019</v>
      </c>
      <c r="Q59" s="455"/>
    </row>
    <row r="60" spans="1:17" ht="12" customHeight="1">
      <c r="A60" s="268">
        <v>38</v>
      </c>
      <c r="B60" s="336" t="s">
        <v>16</v>
      </c>
      <c r="C60" s="326">
        <v>4864946</v>
      </c>
      <c r="D60" s="339" t="s">
        <v>12</v>
      </c>
      <c r="E60" s="318" t="s">
        <v>338</v>
      </c>
      <c r="F60" s="326">
        <v>-1000</v>
      </c>
      <c r="G60" s="332">
        <v>14350</v>
      </c>
      <c r="H60" s="333">
        <v>14184</v>
      </c>
      <c r="I60" s="333">
        <f>G60-H60</f>
        <v>166</v>
      </c>
      <c r="J60" s="333">
        <f>$F60*I60</f>
        <v>-166000</v>
      </c>
      <c r="K60" s="334">
        <f>J60/1000000</f>
        <v>-0.166</v>
      </c>
      <c r="L60" s="332">
        <v>1561</v>
      </c>
      <c r="M60" s="333">
        <v>1477</v>
      </c>
      <c r="N60" s="333">
        <f>L60-M60</f>
        <v>84</v>
      </c>
      <c r="O60" s="333">
        <f>$F60*N60</f>
        <v>-84000</v>
      </c>
      <c r="P60" s="334">
        <f>O60/1000000</f>
        <v>-0.084</v>
      </c>
      <c r="Q60" s="455"/>
    </row>
    <row r="61" spans="1:17" ht="13.5" customHeight="1">
      <c r="A61" s="268"/>
      <c r="B61" s="338" t="s">
        <v>371</v>
      </c>
      <c r="C61" s="326"/>
      <c r="D61" s="339"/>
      <c r="E61" s="318"/>
      <c r="F61" s="326"/>
      <c r="G61" s="332"/>
      <c r="H61" s="333"/>
      <c r="I61" s="333"/>
      <c r="J61" s="333"/>
      <c r="K61" s="334"/>
      <c r="L61" s="332"/>
      <c r="M61" s="333"/>
      <c r="N61" s="333"/>
      <c r="O61" s="333"/>
      <c r="P61" s="334"/>
      <c r="Q61" s="458"/>
    </row>
    <row r="62" spans="1:17" ht="13.5" customHeight="1">
      <c r="A62" s="268"/>
      <c r="B62" s="338" t="s">
        <v>42</v>
      </c>
      <c r="C62" s="326"/>
      <c r="D62" s="339"/>
      <c r="E62" s="318"/>
      <c r="F62" s="326"/>
      <c r="G62" s="332"/>
      <c r="H62" s="333"/>
      <c r="I62" s="333"/>
      <c r="J62" s="333"/>
      <c r="K62" s="334"/>
      <c r="L62" s="332"/>
      <c r="M62" s="333"/>
      <c r="N62" s="333"/>
      <c r="O62" s="333"/>
      <c r="P62" s="334"/>
      <c r="Q62" s="458"/>
    </row>
    <row r="63" spans="1:17" ht="13.5" customHeight="1">
      <c r="A63" s="269">
        <v>39</v>
      </c>
      <c r="B63" s="336" t="s">
        <v>43</v>
      </c>
      <c r="C63" s="326">
        <v>4864843</v>
      </c>
      <c r="D63" s="339" t="s">
        <v>12</v>
      </c>
      <c r="E63" s="318" t="s">
        <v>338</v>
      </c>
      <c r="F63" s="326">
        <v>1000</v>
      </c>
      <c r="G63" s="332">
        <v>1843</v>
      </c>
      <c r="H63" s="333">
        <v>1842</v>
      </c>
      <c r="I63" s="333">
        <f>G63-H63</f>
        <v>1</v>
      </c>
      <c r="J63" s="333">
        <f>$F63*I63</f>
        <v>1000</v>
      </c>
      <c r="K63" s="334">
        <f>J63/1000000</f>
        <v>0.001</v>
      </c>
      <c r="L63" s="332">
        <v>28549</v>
      </c>
      <c r="M63" s="333">
        <v>28428</v>
      </c>
      <c r="N63" s="333">
        <f>L63-M63</f>
        <v>121</v>
      </c>
      <c r="O63" s="333">
        <f>$F63*N63</f>
        <v>121000</v>
      </c>
      <c r="P63" s="334">
        <f>O63/1000000</f>
        <v>0.121</v>
      </c>
      <c r="Q63" s="458"/>
    </row>
    <row r="64" spans="1:17" s="494" customFormat="1" ht="15.75" customHeight="1" thickBot="1">
      <c r="A64" s="313">
        <v>40</v>
      </c>
      <c r="B64" s="336" t="s">
        <v>44</v>
      </c>
      <c r="C64" s="307">
        <v>5295123</v>
      </c>
      <c r="D64" s="252" t="s">
        <v>12</v>
      </c>
      <c r="E64" s="253" t="s">
        <v>338</v>
      </c>
      <c r="F64" s="479">
        <v>100</v>
      </c>
      <c r="G64" s="332">
        <v>12035</v>
      </c>
      <c r="H64" s="333">
        <v>11877</v>
      </c>
      <c r="I64" s="333">
        <f>G64-H64</f>
        <v>158</v>
      </c>
      <c r="J64" s="333">
        <f>$F64*I64</f>
        <v>15800</v>
      </c>
      <c r="K64" s="334">
        <f>J64/1000000</f>
        <v>0.0158</v>
      </c>
      <c r="L64" s="332">
        <v>28396</v>
      </c>
      <c r="M64" s="333">
        <v>27000</v>
      </c>
      <c r="N64" s="333">
        <f>L64-M64</f>
        <v>1396</v>
      </c>
      <c r="O64" s="333">
        <f>$F64*N64</f>
        <v>139600</v>
      </c>
      <c r="P64" s="334">
        <f>O64/1000000</f>
        <v>0.1396</v>
      </c>
      <c r="Q64" s="480"/>
    </row>
    <row r="65" spans="1:17" ht="21.75" customHeight="1" thickBot="1" thickTop="1">
      <c r="A65" s="269"/>
      <c r="B65" s="478" t="s">
        <v>303</v>
      </c>
      <c r="C65" s="39"/>
      <c r="D65" s="340"/>
      <c r="E65" s="318"/>
      <c r="F65" s="39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544" t="str">
        <f>Q1</f>
        <v>JUNE-2018</v>
      </c>
    </row>
    <row r="66" spans="1:17" ht="15.75" customHeight="1" thickTop="1">
      <c r="A66" s="267"/>
      <c r="B66" s="335" t="s">
        <v>45</v>
      </c>
      <c r="C66" s="316"/>
      <c r="D66" s="341"/>
      <c r="E66" s="341"/>
      <c r="F66" s="316"/>
      <c r="G66" s="545"/>
      <c r="H66" s="546"/>
      <c r="I66" s="546"/>
      <c r="J66" s="546"/>
      <c r="K66" s="547"/>
      <c r="L66" s="545"/>
      <c r="M66" s="546"/>
      <c r="N66" s="546"/>
      <c r="O66" s="546"/>
      <c r="P66" s="547"/>
      <c r="Q66" s="548"/>
    </row>
    <row r="67" spans="1:17" ht="15.75" customHeight="1">
      <c r="A67" s="268">
        <v>41</v>
      </c>
      <c r="B67" s="498" t="s">
        <v>80</v>
      </c>
      <c r="C67" s="326">
        <v>4865169</v>
      </c>
      <c r="D67" s="340" t="s">
        <v>12</v>
      </c>
      <c r="E67" s="318" t="s">
        <v>338</v>
      </c>
      <c r="F67" s="326">
        <v>1000</v>
      </c>
      <c r="G67" s="332">
        <v>1272</v>
      </c>
      <c r="H67" s="333">
        <v>1272</v>
      </c>
      <c r="I67" s="333">
        <f>G67-H67</f>
        <v>0</v>
      </c>
      <c r="J67" s="333">
        <f>$F67*I67</f>
        <v>0</v>
      </c>
      <c r="K67" s="334">
        <f>J67/1000000</f>
        <v>0</v>
      </c>
      <c r="L67" s="332">
        <v>61277</v>
      </c>
      <c r="M67" s="333">
        <v>61284</v>
      </c>
      <c r="N67" s="333">
        <f>L67-M67</f>
        <v>-7</v>
      </c>
      <c r="O67" s="333">
        <f>$F67*N67</f>
        <v>-7000</v>
      </c>
      <c r="P67" s="334">
        <f>O67/1000000</f>
        <v>-0.007</v>
      </c>
      <c r="Q67" s="458"/>
    </row>
    <row r="68" spans="1:17" ht="15.75" customHeight="1">
      <c r="A68" s="268"/>
      <c r="B68" s="295" t="s">
        <v>50</v>
      </c>
      <c r="C68" s="327"/>
      <c r="D68" s="342"/>
      <c r="E68" s="342"/>
      <c r="F68" s="327"/>
      <c r="G68" s="332"/>
      <c r="H68" s="333"/>
      <c r="I68" s="333"/>
      <c r="J68" s="333"/>
      <c r="K68" s="334"/>
      <c r="L68" s="332"/>
      <c r="M68" s="333"/>
      <c r="N68" s="333"/>
      <c r="O68" s="333"/>
      <c r="P68" s="334"/>
      <c r="Q68" s="458"/>
    </row>
    <row r="69" spans="1:17" ht="15.75" customHeight="1">
      <c r="A69" s="268">
        <v>42</v>
      </c>
      <c r="B69" s="481" t="s">
        <v>51</v>
      </c>
      <c r="C69" s="327">
        <v>4902572</v>
      </c>
      <c r="D69" s="482" t="s">
        <v>12</v>
      </c>
      <c r="E69" s="318" t="s">
        <v>338</v>
      </c>
      <c r="F69" s="327">
        <v>100</v>
      </c>
      <c r="G69" s="332">
        <v>0</v>
      </c>
      <c r="H69" s="333">
        <v>0</v>
      </c>
      <c r="I69" s="333">
        <f>G69-H69</f>
        <v>0</v>
      </c>
      <c r="J69" s="333">
        <f>$F69*I69</f>
        <v>0</v>
      </c>
      <c r="K69" s="334">
        <f>J69/1000000</f>
        <v>0</v>
      </c>
      <c r="L69" s="332">
        <v>0</v>
      </c>
      <c r="M69" s="333">
        <v>0</v>
      </c>
      <c r="N69" s="333">
        <f>L69-M69</f>
        <v>0</v>
      </c>
      <c r="O69" s="333">
        <f>$F69*N69</f>
        <v>0</v>
      </c>
      <c r="P69" s="334">
        <f>O69/1000000</f>
        <v>0</v>
      </c>
      <c r="Q69" s="782"/>
    </row>
    <row r="70" spans="1:17" ht="15.75" customHeight="1">
      <c r="A70" s="268">
        <v>43</v>
      </c>
      <c r="B70" s="481" t="s">
        <v>52</v>
      </c>
      <c r="C70" s="327">
        <v>4902519</v>
      </c>
      <c r="D70" s="482" t="s">
        <v>12</v>
      </c>
      <c r="E70" s="318" t="s">
        <v>338</v>
      </c>
      <c r="F70" s="327">
        <v>100</v>
      </c>
      <c r="G70" s="332">
        <v>12005</v>
      </c>
      <c r="H70" s="333">
        <v>11987</v>
      </c>
      <c r="I70" s="333">
        <f>G70-H70</f>
        <v>18</v>
      </c>
      <c r="J70" s="333">
        <f>$F70*I70</f>
        <v>1800</v>
      </c>
      <c r="K70" s="334">
        <f>J70/1000000</f>
        <v>0.0018</v>
      </c>
      <c r="L70" s="332">
        <v>78313</v>
      </c>
      <c r="M70" s="333">
        <v>77583</v>
      </c>
      <c r="N70" s="333">
        <f>L70-M70</f>
        <v>730</v>
      </c>
      <c r="O70" s="333">
        <f>$F70*N70</f>
        <v>73000</v>
      </c>
      <c r="P70" s="334">
        <f>O70/1000000</f>
        <v>0.073</v>
      </c>
      <c r="Q70" s="458"/>
    </row>
    <row r="71" spans="1:17" ht="15.75" customHeight="1">
      <c r="A71" s="268">
        <v>44</v>
      </c>
      <c r="B71" s="481" t="s">
        <v>53</v>
      </c>
      <c r="C71" s="327">
        <v>4902539</v>
      </c>
      <c r="D71" s="482" t="s">
        <v>12</v>
      </c>
      <c r="E71" s="318" t="s">
        <v>338</v>
      </c>
      <c r="F71" s="327">
        <v>100</v>
      </c>
      <c r="G71" s="332">
        <v>1862</v>
      </c>
      <c r="H71" s="333">
        <v>1846</v>
      </c>
      <c r="I71" s="333">
        <f>G71-H71</f>
        <v>16</v>
      </c>
      <c r="J71" s="333">
        <f>$F71*I71</f>
        <v>1600</v>
      </c>
      <c r="K71" s="334">
        <f>J71/1000000</f>
        <v>0.0016</v>
      </c>
      <c r="L71" s="332">
        <v>22442</v>
      </c>
      <c r="M71" s="333">
        <v>20810</v>
      </c>
      <c r="N71" s="333">
        <f>L71-M71</f>
        <v>1632</v>
      </c>
      <c r="O71" s="333">
        <f>$F71*N71</f>
        <v>163200</v>
      </c>
      <c r="P71" s="334">
        <f>O71/1000000</f>
        <v>0.1632</v>
      </c>
      <c r="Q71" s="458"/>
    </row>
    <row r="72" spans="1:17" ht="15.75" customHeight="1">
      <c r="A72" s="268"/>
      <c r="B72" s="295" t="s">
        <v>54</v>
      </c>
      <c r="C72" s="327"/>
      <c r="D72" s="342"/>
      <c r="E72" s="342"/>
      <c r="F72" s="327"/>
      <c r="G72" s="332"/>
      <c r="H72" s="333"/>
      <c r="I72" s="333"/>
      <c r="J72" s="333"/>
      <c r="K72" s="334"/>
      <c r="L72" s="332"/>
      <c r="M72" s="333"/>
      <c r="N72" s="333"/>
      <c r="O72" s="333"/>
      <c r="P72" s="334"/>
      <c r="Q72" s="458"/>
    </row>
    <row r="73" spans="1:17" ht="15.75" customHeight="1">
      <c r="A73" s="268">
        <v>45</v>
      </c>
      <c r="B73" s="481" t="s">
        <v>55</v>
      </c>
      <c r="C73" s="327">
        <v>4902591</v>
      </c>
      <c r="D73" s="482" t="s">
        <v>12</v>
      </c>
      <c r="E73" s="318" t="s">
        <v>338</v>
      </c>
      <c r="F73" s="327">
        <v>1333</v>
      </c>
      <c r="G73" s="332">
        <v>381</v>
      </c>
      <c r="H73" s="333">
        <v>381</v>
      </c>
      <c r="I73" s="333">
        <f aca="true" t="shared" si="12" ref="I73:I79">G73-H73</f>
        <v>0</v>
      </c>
      <c r="J73" s="333">
        <f aca="true" t="shared" si="13" ref="J73:J79">$F73*I73</f>
        <v>0</v>
      </c>
      <c r="K73" s="334">
        <f aca="true" t="shared" si="14" ref="K73:K79">J73/1000000</f>
        <v>0</v>
      </c>
      <c r="L73" s="332">
        <v>299</v>
      </c>
      <c r="M73" s="333">
        <v>296</v>
      </c>
      <c r="N73" s="333">
        <f aca="true" t="shared" si="15" ref="N73:N79">L73-M73</f>
        <v>3</v>
      </c>
      <c r="O73" s="333">
        <f aca="true" t="shared" si="16" ref="O73:O79">$F73*N73</f>
        <v>3999</v>
      </c>
      <c r="P73" s="334">
        <f aca="true" t="shared" si="17" ref="P73:P79">O73/1000000</f>
        <v>0.003999</v>
      </c>
      <c r="Q73" s="458"/>
    </row>
    <row r="74" spans="1:17" ht="15.75" customHeight="1">
      <c r="A74" s="268">
        <v>46</v>
      </c>
      <c r="B74" s="481" t="s">
        <v>56</v>
      </c>
      <c r="C74" s="327">
        <v>4902565</v>
      </c>
      <c r="D74" s="482" t="s">
        <v>12</v>
      </c>
      <c r="E74" s="318" t="s">
        <v>338</v>
      </c>
      <c r="F74" s="327">
        <v>100</v>
      </c>
      <c r="G74" s="332">
        <v>207</v>
      </c>
      <c r="H74" s="333">
        <v>178</v>
      </c>
      <c r="I74" s="333">
        <f t="shared" si="12"/>
        <v>29</v>
      </c>
      <c r="J74" s="333">
        <f t="shared" si="13"/>
        <v>2900</v>
      </c>
      <c r="K74" s="334">
        <f t="shared" si="14"/>
        <v>0.0029</v>
      </c>
      <c r="L74" s="332">
        <v>457</v>
      </c>
      <c r="M74" s="333">
        <v>398</v>
      </c>
      <c r="N74" s="333">
        <f t="shared" si="15"/>
        <v>59</v>
      </c>
      <c r="O74" s="333">
        <f t="shared" si="16"/>
        <v>5900</v>
      </c>
      <c r="P74" s="334">
        <f t="shared" si="17"/>
        <v>0.0059</v>
      </c>
      <c r="Q74" s="458"/>
    </row>
    <row r="75" spans="1:17" ht="15.75" customHeight="1">
      <c r="A75" s="268">
        <v>47</v>
      </c>
      <c r="B75" s="481" t="s">
        <v>57</v>
      </c>
      <c r="C75" s="327">
        <v>4902523</v>
      </c>
      <c r="D75" s="482" t="s">
        <v>12</v>
      </c>
      <c r="E75" s="318" t="s">
        <v>338</v>
      </c>
      <c r="F75" s="327">
        <v>100</v>
      </c>
      <c r="G75" s="332">
        <v>999815</v>
      </c>
      <c r="H75" s="333">
        <v>999815</v>
      </c>
      <c r="I75" s="333">
        <f>G75-H75</f>
        <v>0</v>
      </c>
      <c r="J75" s="333">
        <f t="shared" si="13"/>
        <v>0</v>
      </c>
      <c r="K75" s="334">
        <f t="shared" si="14"/>
        <v>0</v>
      </c>
      <c r="L75" s="332">
        <v>999943</v>
      </c>
      <c r="M75" s="333">
        <v>999943</v>
      </c>
      <c r="N75" s="333">
        <f>L75-M75</f>
        <v>0</v>
      </c>
      <c r="O75" s="333">
        <f t="shared" si="16"/>
        <v>0</v>
      </c>
      <c r="P75" s="334">
        <f t="shared" si="17"/>
        <v>0</v>
      </c>
      <c r="Q75" s="458"/>
    </row>
    <row r="76" spans="1:17" ht="15.75" customHeight="1">
      <c r="A76" s="268">
        <v>48</v>
      </c>
      <c r="B76" s="481" t="s">
        <v>58</v>
      </c>
      <c r="C76" s="327">
        <v>4902547</v>
      </c>
      <c r="D76" s="482" t="s">
        <v>12</v>
      </c>
      <c r="E76" s="318" t="s">
        <v>338</v>
      </c>
      <c r="F76" s="327">
        <v>100</v>
      </c>
      <c r="G76" s="332">
        <v>5885</v>
      </c>
      <c r="H76" s="333">
        <v>5885</v>
      </c>
      <c r="I76" s="333">
        <f t="shared" si="12"/>
        <v>0</v>
      </c>
      <c r="J76" s="333">
        <f t="shared" si="13"/>
        <v>0</v>
      </c>
      <c r="K76" s="334">
        <f t="shared" si="14"/>
        <v>0</v>
      </c>
      <c r="L76" s="332">
        <v>8891</v>
      </c>
      <c r="M76" s="333">
        <v>8891</v>
      </c>
      <c r="N76" s="333">
        <f t="shared" si="15"/>
        <v>0</v>
      </c>
      <c r="O76" s="333">
        <f t="shared" si="16"/>
        <v>0</v>
      </c>
      <c r="P76" s="334">
        <f t="shared" si="17"/>
        <v>0</v>
      </c>
      <c r="Q76" s="458"/>
    </row>
    <row r="77" spans="1:17" ht="15.75" customHeight="1">
      <c r="A77" s="268">
        <v>49</v>
      </c>
      <c r="B77" s="481" t="s">
        <v>59</v>
      </c>
      <c r="C77" s="327">
        <v>4902548</v>
      </c>
      <c r="D77" s="482" t="s">
        <v>12</v>
      </c>
      <c r="E77" s="318" t="s">
        <v>338</v>
      </c>
      <c r="F77" s="499">
        <v>100</v>
      </c>
      <c r="G77" s="332">
        <v>0</v>
      </c>
      <c r="H77" s="333">
        <v>0</v>
      </c>
      <c r="I77" s="333">
        <f>G77-H77</f>
        <v>0</v>
      </c>
      <c r="J77" s="333">
        <f>$F77*I77</f>
        <v>0</v>
      </c>
      <c r="K77" s="334">
        <f>J77/1000000</f>
        <v>0</v>
      </c>
      <c r="L77" s="332">
        <v>0</v>
      </c>
      <c r="M77" s="333">
        <v>0</v>
      </c>
      <c r="N77" s="333">
        <f>L77-M77</f>
        <v>0</v>
      </c>
      <c r="O77" s="333">
        <f>$F77*N77</f>
        <v>0</v>
      </c>
      <c r="P77" s="334">
        <f>O77/1000000</f>
        <v>0</v>
      </c>
      <c r="Q77" s="490"/>
    </row>
    <row r="78" spans="1:17" ht="15.75" customHeight="1">
      <c r="A78" s="268">
        <v>50</v>
      </c>
      <c r="B78" s="481" t="s">
        <v>60</v>
      </c>
      <c r="C78" s="327">
        <v>5295190</v>
      </c>
      <c r="D78" s="482" t="s">
        <v>12</v>
      </c>
      <c r="E78" s="318" t="s">
        <v>338</v>
      </c>
      <c r="F78" s="327">
        <v>100</v>
      </c>
      <c r="G78" s="332">
        <v>415</v>
      </c>
      <c r="H78" s="333">
        <v>331</v>
      </c>
      <c r="I78" s="333">
        <f t="shared" si="12"/>
        <v>84</v>
      </c>
      <c r="J78" s="333">
        <f t="shared" si="13"/>
        <v>8400</v>
      </c>
      <c r="K78" s="334">
        <f t="shared" si="14"/>
        <v>0.0084</v>
      </c>
      <c r="L78" s="332">
        <v>20233</v>
      </c>
      <c r="M78" s="333">
        <v>19991</v>
      </c>
      <c r="N78" s="333">
        <f t="shared" si="15"/>
        <v>242</v>
      </c>
      <c r="O78" s="333">
        <f t="shared" si="16"/>
        <v>24200</v>
      </c>
      <c r="P78" s="334">
        <f t="shared" si="17"/>
        <v>0.0242</v>
      </c>
      <c r="Q78" s="458"/>
    </row>
    <row r="79" spans="1:17" ht="15.75" customHeight="1">
      <c r="A79" s="268">
        <v>51</v>
      </c>
      <c r="B79" s="481" t="s">
        <v>61</v>
      </c>
      <c r="C79" s="327">
        <v>4902529</v>
      </c>
      <c r="D79" s="482" t="s">
        <v>12</v>
      </c>
      <c r="E79" s="318" t="s">
        <v>338</v>
      </c>
      <c r="F79" s="499">
        <v>44.44</v>
      </c>
      <c r="G79" s="332">
        <v>989588</v>
      </c>
      <c r="H79" s="333">
        <v>989588</v>
      </c>
      <c r="I79" s="333">
        <f t="shared" si="12"/>
        <v>0</v>
      </c>
      <c r="J79" s="333">
        <f t="shared" si="13"/>
        <v>0</v>
      </c>
      <c r="K79" s="334">
        <f t="shared" si="14"/>
        <v>0</v>
      </c>
      <c r="L79" s="332">
        <v>297</v>
      </c>
      <c r="M79" s="333">
        <v>297</v>
      </c>
      <c r="N79" s="333">
        <f t="shared" si="15"/>
        <v>0</v>
      </c>
      <c r="O79" s="333">
        <f t="shared" si="16"/>
        <v>0</v>
      </c>
      <c r="P79" s="334">
        <f t="shared" si="17"/>
        <v>0</v>
      </c>
      <c r="Q79" s="490"/>
    </row>
    <row r="80" spans="1:17" ht="15.75" customHeight="1">
      <c r="A80" s="268"/>
      <c r="B80" s="295" t="s">
        <v>62</v>
      </c>
      <c r="C80" s="327"/>
      <c r="D80" s="342"/>
      <c r="E80" s="342"/>
      <c r="F80" s="327"/>
      <c r="G80" s="332"/>
      <c r="H80" s="333"/>
      <c r="I80" s="333"/>
      <c r="J80" s="333"/>
      <c r="K80" s="334"/>
      <c r="L80" s="332"/>
      <c r="M80" s="333"/>
      <c r="N80" s="333"/>
      <c r="O80" s="333"/>
      <c r="P80" s="334"/>
      <c r="Q80" s="458"/>
    </row>
    <row r="81" spans="1:17" ht="15.75" customHeight="1">
      <c r="A81" s="268">
        <v>52</v>
      </c>
      <c r="B81" s="481" t="s">
        <v>63</v>
      </c>
      <c r="C81" s="327">
        <v>4865088</v>
      </c>
      <c r="D81" s="482" t="s">
        <v>12</v>
      </c>
      <c r="E81" s="318" t="s">
        <v>338</v>
      </c>
      <c r="F81" s="327">
        <v>166.66</v>
      </c>
      <c r="G81" s="332">
        <v>1420</v>
      </c>
      <c r="H81" s="333">
        <v>1420</v>
      </c>
      <c r="I81" s="333">
        <f>G81-H81</f>
        <v>0</v>
      </c>
      <c r="J81" s="333">
        <f>$F81*I81</f>
        <v>0</v>
      </c>
      <c r="K81" s="334">
        <f>J81/1000000</f>
        <v>0</v>
      </c>
      <c r="L81" s="332">
        <v>4270</v>
      </c>
      <c r="M81" s="333">
        <v>3250</v>
      </c>
      <c r="N81" s="333">
        <f>L81-M81</f>
        <v>1020</v>
      </c>
      <c r="O81" s="333">
        <f>$F81*N81</f>
        <v>169993.19999999998</v>
      </c>
      <c r="P81" s="334">
        <f>O81/1000000</f>
        <v>0.16999319999999998</v>
      </c>
      <c r="Q81" s="488"/>
    </row>
    <row r="82" spans="1:17" ht="15.75" customHeight="1">
      <c r="A82" s="268">
        <v>53</v>
      </c>
      <c r="B82" s="481" t="s">
        <v>64</v>
      </c>
      <c r="C82" s="327">
        <v>4902579</v>
      </c>
      <c r="D82" s="482" t="s">
        <v>12</v>
      </c>
      <c r="E82" s="318" t="s">
        <v>338</v>
      </c>
      <c r="F82" s="327">
        <v>500</v>
      </c>
      <c r="G82" s="332">
        <v>999832</v>
      </c>
      <c r="H82" s="333">
        <v>999832</v>
      </c>
      <c r="I82" s="333">
        <f>G82-H82</f>
        <v>0</v>
      </c>
      <c r="J82" s="333">
        <f>$F82*I82</f>
        <v>0</v>
      </c>
      <c r="K82" s="334">
        <f>J82/1000000</f>
        <v>0</v>
      </c>
      <c r="L82" s="332">
        <v>867</v>
      </c>
      <c r="M82" s="333">
        <v>683</v>
      </c>
      <c r="N82" s="333">
        <f>L82-M82</f>
        <v>184</v>
      </c>
      <c r="O82" s="333">
        <f>$F82*N82</f>
        <v>92000</v>
      </c>
      <c r="P82" s="334">
        <f>O82/1000000</f>
        <v>0.092</v>
      </c>
      <c r="Q82" s="458"/>
    </row>
    <row r="83" spans="1:17" ht="15.75" customHeight="1">
      <c r="A83" s="268">
        <v>54</v>
      </c>
      <c r="B83" s="481" t="s">
        <v>65</v>
      </c>
      <c r="C83" s="327">
        <v>4902585</v>
      </c>
      <c r="D83" s="482" t="s">
        <v>12</v>
      </c>
      <c r="E83" s="318" t="s">
        <v>338</v>
      </c>
      <c r="F83" s="499">
        <v>666.67</v>
      </c>
      <c r="G83" s="332">
        <v>1311</v>
      </c>
      <c r="H83" s="333">
        <v>1256</v>
      </c>
      <c r="I83" s="333">
        <f>G83-H83</f>
        <v>55</v>
      </c>
      <c r="J83" s="333">
        <f>$F83*I83</f>
        <v>36666.85</v>
      </c>
      <c r="K83" s="334">
        <f>J83/1000000</f>
        <v>0.03666685</v>
      </c>
      <c r="L83" s="332">
        <v>149</v>
      </c>
      <c r="M83" s="333">
        <v>146</v>
      </c>
      <c r="N83" s="333">
        <f>L83-M83</f>
        <v>3</v>
      </c>
      <c r="O83" s="333">
        <f>$F83*N83</f>
        <v>2000.0099999999998</v>
      </c>
      <c r="P83" s="334">
        <f>O83/1000000</f>
        <v>0.0020000099999999995</v>
      </c>
      <c r="Q83" s="458"/>
    </row>
    <row r="84" spans="1:17" ht="15.75" customHeight="1">
      <c r="A84" s="268">
        <v>55</v>
      </c>
      <c r="B84" s="481" t="s">
        <v>66</v>
      </c>
      <c r="C84" s="327">
        <v>4865072</v>
      </c>
      <c r="D84" s="482" t="s">
        <v>12</v>
      </c>
      <c r="E84" s="318" t="s">
        <v>338</v>
      </c>
      <c r="F84" s="499">
        <v>666.6666666666666</v>
      </c>
      <c r="G84" s="332">
        <v>4230</v>
      </c>
      <c r="H84" s="333">
        <v>4163</v>
      </c>
      <c r="I84" s="333">
        <f>G84-H84</f>
        <v>67</v>
      </c>
      <c r="J84" s="333">
        <f>$F84*I84</f>
        <v>44666.666666666664</v>
      </c>
      <c r="K84" s="334">
        <f>J84/1000000</f>
        <v>0.04466666666666667</v>
      </c>
      <c r="L84" s="332">
        <v>1452</v>
      </c>
      <c r="M84" s="333">
        <v>1448</v>
      </c>
      <c r="N84" s="333">
        <f>L84-M84</f>
        <v>4</v>
      </c>
      <c r="O84" s="333">
        <f>$F84*N84</f>
        <v>2666.6666666666665</v>
      </c>
      <c r="P84" s="334">
        <f>O84/1000000</f>
        <v>0.0026666666666666666</v>
      </c>
      <c r="Q84" s="458"/>
    </row>
    <row r="85" spans="2:17" ht="15.75" customHeight="1">
      <c r="B85" s="295" t="s">
        <v>68</v>
      </c>
      <c r="C85" s="327"/>
      <c r="D85" s="342"/>
      <c r="E85" s="342"/>
      <c r="F85" s="327"/>
      <c r="G85" s="332"/>
      <c r="H85" s="333"/>
      <c r="I85" s="333"/>
      <c r="J85" s="333"/>
      <c r="K85" s="334"/>
      <c r="L85" s="332"/>
      <c r="M85" s="333"/>
      <c r="N85" s="333"/>
      <c r="O85" s="333"/>
      <c r="P85" s="334"/>
      <c r="Q85" s="458"/>
    </row>
    <row r="86" spans="1:17" ht="15.75" customHeight="1">
      <c r="A86" s="268">
        <v>56</v>
      </c>
      <c r="B86" s="481" t="s">
        <v>61</v>
      </c>
      <c r="C86" s="327">
        <v>4902568</v>
      </c>
      <c r="D86" s="482" t="s">
        <v>12</v>
      </c>
      <c r="E86" s="318" t="s">
        <v>338</v>
      </c>
      <c r="F86" s="327">
        <v>100</v>
      </c>
      <c r="G86" s="332">
        <v>997502</v>
      </c>
      <c r="H86" s="333">
        <v>997493</v>
      </c>
      <c r="I86" s="333">
        <f>G86-H86</f>
        <v>9</v>
      </c>
      <c r="J86" s="333">
        <f>$F86*I86</f>
        <v>900</v>
      </c>
      <c r="K86" s="334">
        <f>J86/1000000</f>
        <v>0.0009</v>
      </c>
      <c r="L86" s="332">
        <v>3928</v>
      </c>
      <c r="M86" s="333">
        <v>3286</v>
      </c>
      <c r="N86" s="333">
        <f>L86-M86</f>
        <v>642</v>
      </c>
      <c r="O86" s="333">
        <f>$F86*N86</f>
        <v>64200</v>
      </c>
      <c r="P86" s="334">
        <f>O86/1000000</f>
        <v>0.0642</v>
      </c>
      <c r="Q86" s="470"/>
    </row>
    <row r="87" spans="1:17" ht="15.75" customHeight="1">
      <c r="A87" s="268">
        <v>57</v>
      </c>
      <c r="B87" s="481" t="s">
        <v>69</v>
      </c>
      <c r="C87" s="327">
        <v>4902549</v>
      </c>
      <c r="D87" s="482" t="s">
        <v>12</v>
      </c>
      <c r="E87" s="318" t="s">
        <v>338</v>
      </c>
      <c r="F87" s="327">
        <v>100</v>
      </c>
      <c r="G87" s="332">
        <v>999748</v>
      </c>
      <c r="H87" s="333">
        <v>999748</v>
      </c>
      <c r="I87" s="333">
        <f>G87-H87</f>
        <v>0</v>
      </c>
      <c r="J87" s="333">
        <f>$F87*I87</f>
        <v>0</v>
      </c>
      <c r="K87" s="334">
        <f>J87/1000000</f>
        <v>0</v>
      </c>
      <c r="L87" s="332">
        <v>999983</v>
      </c>
      <c r="M87" s="333">
        <v>999983</v>
      </c>
      <c r="N87" s="333">
        <f>L87-M87</f>
        <v>0</v>
      </c>
      <c r="O87" s="333">
        <f>$F87*N87</f>
        <v>0</v>
      </c>
      <c r="P87" s="334">
        <f>O87/1000000</f>
        <v>0</v>
      </c>
      <c r="Q87" s="470"/>
    </row>
    <row r="88" spans="1:17" ht="15.75" customHeight="1">
      <c r="A88" s="268">
        <v>58</v>
      </c>
      <c r="B88" s="481" t="s">
        <v>81</v>
      </c>
      <c r="C88" s="327">
        <v>4902527</v>
      </c>
      <c r="D88" s="482" t="s">
        <v>12</v>
      </c>
      <c r="E88" s="318" t="s">
        <v>338</v>
      </c>
      <c r="F88" s="327">
        <v>100</v>
      </c>
      <c r="G88" s="332">
        <v>225</v>
      </c>
      <c r="H88" s="333">
        <v>225</v>
      </c>
      <c r="I88" s="333">
        <f>G88-H88</f>
        <v>0</v>
      </c>
      <c r="J88" s="333">
        <f>$F88*I88</f>
        <v>0</v>
      </c>
      <c r="K88" s="334">
        <f>J88/1000000</f>
        <v>0</v>
      </c>
      <c r="L88" s="332">
        <v>999991</v>
      </c>
      <c r="M88" s="333">
        <v>999991</v>
      </c>
      <c r="N88" s="333">
        <f>L88-M88</f>
        <v>0</v>
      </c>
      <c r="O88" s="333">
        <f>$F88*N88</f>
        <v>0</v>
      </c>
      <c r="P88" s="334">
        <f>O88/1000000</f>
        <v>0</v>
      </c>
      <c r="Q88" s="458"/>
    </row>
    <row r="89" spans="1:17" ht="15.75" customHeight="1">
      <c r="A89" s="269">
        <v>59</v>
      </c>
      <c r="B89" s="481" t="s">
        <v>70</v>
      </c>
      <c r="C89" s="327">
        <v>4902538</v>
      </c>
      <c r="D89" s="482" t="s">
        <v>12</v>
      </c>
      <c r="E89" s="318" t="s">
        <v>338</v>
      </c>
      <c r="F89" s="327">
        <v>100</v>
      </c>
      <c r="G89" s="332">
        <v>999762</v>
      </c>
      <c r="H89" s="333">
        <v>999762</v>
      </c>
      <c r="I89" s="333">
        <f>G89-H89</f>
        <v>0</v>
      </c>
      <c r="J89" s="333">
        <f>$F89*I89</f>
        <v>0</v>
      </c>
      <c r="K89" s="334">
        <f>J89/1000000</f>
        <v>0</v>
      </c>
      <c r="L89" s="332">
        <v>999987</v>
      </c>
      <c r="M89" s="333">
        <v>999987</v>
      </c>
      <c r="N89" s="333">
        <f>L89-M89</f>
        <v>0</v>
      </c>
      <c r="O89" s="333">
        <f>$F89*N89</f>
        <v>0</v>
      </c>
      <c r="P89" s="334">
        <f>O89/1000000</f>
        <v>0</v>
      </c>
      <c r="Q89" s="458"/>
    </row>
    <row r="90" spans="2:17" ht="15.75" customHeight="1">
      <c r="B90" s="295" t="s">
        <v>71</v>
      </c>
      <c r="C90" s="327"/>
      <c r="D90" s="342"/>
      <c r="E90" s="342"/>
      <c r="F90" s="327"/>
      <c r="G90" s="332"/>
      <c r="H90" s="333"/>
      <c r="I90" s="333"/>
      <c r="J90" s="333"/>
      <c r="K90" s="334"/>
      <c r="L90" s="332"/>
      <c r="M90" s="333"/>
      <c r="N90" s="333"/>
      <c r="O90" s="333"/>
      <c r="P90" s="334"/>
      <c r="Q90" s="458"/>
    </row>
    <row r="91" spans="1:17" ht="15.75" customHeight="1">
      <c r="A91" s="268">
        <v>60</v>
      </c>
      <c r="B91" s="481" t="s">
        <v>72</v>
      </c>
      <c r="C91" s="327">
        <v>4902540</v>
      </c>
      <c r="D91" s="482" t="s">
        <v>12</v>
      </c>
      <c r="E91" s="318" t="s">
        <v>338</v>
      </c>
      <c r="F91" s="327">
        <v>100</v>
      </c>
      <c r="G91" s="332">
        <v>4029</v>
      </c>
      <c r="H91" s="333">
        <v>3604</v>
      </c>
      <c r="I91" s="333">
        <f>G91-H91</f>
        <v>425</v>
      </c>
      <c r="J91" s="333">
        <f>$F91*I91</f>
        <v>42500</v>
      </c>
      <c r="K91" s="334">
        <f>J91/1000000</f>
        <v>0.0425</v>
      </c>
      <c r="L91" s="332">
        <v>10878</v>
      </c>
      <c r="M91" s="333">
        <v>10771</v>
      </c>
      <c r="N91" s="333">
        <f>L91-M91</f>
        <v>107</v>
      </c>
      <c r="O91" s="333">
        <f>$F91*N91</f>
        <v>10700</v>
      </c>
      <c r="P91" s="334">
        <f>O91/1000000</f>
        <v>0.0107</v>
      </c>
      <c r="Q91" s="470"/>
    </row>
    <row r="92" spans="1:17" ht="15.75" customHeight="1">
      <c r="A92" s="460">
        <v>61</v>
      </c>
      <c r="B92" s="481" t="s">
        <v>73</v>
      </c>
      <c r="C92" s="327">
        <v>4902520</v>
      </c>
      <c r="D92" s="482" t="s">
        <v>12</v>
      </c>
      <c r="E92" s="318" t="s">
        <v>338</v>
      </c>
      <c r="F92" s="327">
        <v>100</v>
      </c>
      <c r="G92" s="332">
        <v>3569</v>
      </c>
      <c r="H92" s="333">
        <v>3415</v>
      </c>
      <c r="I92" s="333">
        <f>G92-H92</f>
        <v>154</v>
      </c>
      <c r="J92" s="333">
        <f>$F92*I92</f>
        <v>15400</v>
      </c>
      <c r="K92" s="334">
        <f>J92/1000000</f>
        <v>0.0154</v>
      </c>
      <c r="L92" s="332">
        <v>349</v>
      </c>
      <c r="M92" s="333">
        <v>338</v>
      </c>
      <c r="N92" s="333">
        <f>L92-M92</f>
        <v>11</v>
      </c>
      <c r="O92" s="333">
        <f>$F92*N92</f>
        <v>1100</v>
      </c>
      <c r="P92" s="334">
        <f>O92/1000000</f>
        <v>0.0011</v>
      </c>
      <c r="Q92" s="458"/>
    </row>
    <row r="93" spans="1:17" ht="15.75" customHeight="1">
      <c r="A93" s="268">
        <v>62</v>
      </c>
      <c r="B93" s="481" t="s">
        <v>74</v>
      </c>
      <c r="C93" s="327">
        <v>4902536</v>
      </c>
      <c r="D93" s="482" t="s">
        <v>12</v>
      </c>
      <c r="E93" s="318" t="s">
        <v>338</v>
      </c>
      <c r="F93" s="327">
        <v>100</v>
      </c>
      <c r="G93" s="332">
        <v>20170</v>
      </c>
      <c r="H93" s="333">
        <v>18448</v>
      </c>
      <c r="I93" s="333">
        <f>G93-H93</f>
        <v>1722</v>
      </c>
      <c r="J93" s="333">
        <f>$F93*I93</f>
        <v>172200</v>
      </c>
      <c r="K93" s="334">
        <f>J93/1000000</f>
        <v>0.1722</v>
      </c>
      <c r="L93" s="332">
        <v>6079</v>
      </c>
      <c r="M93" s="333">
        <v>5927</v>
      </c>
      <c r="N93" s="333">
        <f>L93-M93</f>
        <v>152</v>
      </c>
      <c r="O93" s="333">
        <f>$F93*N93</f>
        <v>15200</v>
      </c>
      <c r="P93" s="334">
        <f>O93/1000000</f>
        <v>0.0152</v>
      </c>
      <c r="Q93" s="470"/>
    </row>
    <row r="94" spans="1:17" ht="15.75" customHeight="1">
      <c r="A94" s="460"/>
      <c r="B94" s="295" t="s">
        <v>31</v>
      </c>
      <c r="C94" s="327"/>
      <c r="D94" s="342"/>
      <c r="E94" s="342"/>
      <c r="F94" s="327"/>
      <c r="G94" s="332"/>
      <c r="H94" s="333"/>
      <c r="I94" s="333"/>
      <c r="J94" s="333"/>
      <c r="K94" s="334"/>
      <c r="L94" s="332"/>
      <c r="M94" s="333"/>
      <c r="N94" s="333"/>
      <c r="O94" s="333"/>
      <c r="P94" s="334"/>
      <c r="Q94" s="458"/>
    </row>
    <row r="95" spans="1:17" ht="15.75" customHeight="1">
      <c r="A95" s="460">
        <v>63</v>
      </c>
      <c r="B95" s="481" t="s">
        <v>67</v>
      </c>
      <c r="C95" s="327">
        <v>4864797</v>
      </c>
      <c r="D95" s="482" t="s">
        <v>12</v>
      </c>
      <c r="E95" s="318" t="s">
        <v>338</v>
      </c>
      <c r="F95" s="327">
        <v>100</v>
      </c>
      <c r="G95" s="332">
        <v>23274</v>
      </c>
      <c r="H95" s="333">
        <v>21616</v>
      </c>
      <c r="I95" s="333">
        <f>G95-H95</f>
        <v>1658</v>
      </c>
      <c r="J95" s="333">
        <f>$F95*I95</f>
        <v>165800</v>
      </c>
      <c r="K95" s="334">
        <f>J95/1000000</f>
        <v>0.1658</v>
      </c>
      <c r="L95" s="332">
        <v>1826</v>
      </c>
      <c r="M95" s="333">
        <v>1826</v>
      </c>
      <c r="N95" s="333">
        <f>L95-M95</f>
        <v>0</v>
      </c>
      <c r="O95" s="333">
        <f>$F95*N95</f>
        <v>0</v>
      </c>
      <c r="P95" s="334">
        <f>O95/1000000</f>
        <v>0</v>
      </c>
      <c r="Q95" s="458"/>
    </row>
    <row r="96" spans="1:17" ht="15.75" customHeight="1">
      <c r="A96" s="461">
        <v>64</v>
      </c>
      <c r="B96" s="481" t="s">
        <v>236</v>
      </c>
      <c r="C96" s="327">
        <v>4865086</v>
      </c>
      <c r="D96" s="482" t="s">
        <v>12</v>
      </c>
      <c r="E96" s="318" t="s">
        <v>338</v>
      </c>
      <c r="F96" s="327">
        <v>100</v>
      </c>
      <c r="G96" s="332">
        <v>25486</v>
      </c>
      <c r="H96" s="333">
        <v>25442</v>
      </c>
      <c r="I96" s="333">
        <f>G96-H96</f>
        <v>44</v>
      </c>
      <c r="J96" s="333">
        <f>$F96*I96</f>
        <v>4400</v>
      </c>
      <c r="K96" s="334">
        <f>J96/1000000</f>
        <v>0.0044</v>
      </c>
      <c r="L96" s="332">
        <v>51497</v>
      </c>
      <c r="M96" s="333">
        <v>51406</v>
      </c>
      <c r="N96" s="333">
        <f>L96-M96</f>
        <v>91</v>
      </c>
      <c r="O96" s="333">
        <f>$F96*N96</f>
        <v>9100</v>
      </c>
      <c r="P96" s="334">
        <f>O96/1000000</f>
        <v>0.0091</v>
      </c>
      <c r="Q96" s="458"/>
    </row>
    <row r="97" spans="1:17" ht="15.75" customHeight="1">
      <c r="A97" s="461">
        <v>65</v>
      </c>
      <c r="B97" s="481" t="s">
        <v>79</v>
      </c>
      <c r="C97" s="327">
        <v>4902528</v>
      </c>
      <c r="D97" s="482" t="s">
        <v>12</v>
      </c>
      <c r="E97" s="318" t="s">
        <v>338</v>
      </c>
      <c r="F97" s="327">
        <v>-300</v>
      </c>
      <c r="G97" s="332">
        <v>15</v>
      </c>
      <c r="H97" s="333">
        <v>15</v>
      </c>
      <c r="I97" s="333">
        <f>G97-H97</f>
        <v>0</v>
      </c>
      <c r="J97" s="333">
        <f>$F97*I97</f>
        <v>0</v>
      </c>
      <c r="K97" s="334">
        <f>J97/1000000</f>
        <v>0</v>
      </c>
      <c r="L97" s="332">
        <v>302</v>
      </c>
      <c r="M97" s="333">
        <v>302</v>
      </c>
      <c r="N97" s="333">
        <f>L97-M97</f>
        <v>0</v>
      </c>
      <c r="O97" s="333">
        <f>$F97*N97</f>
        <v>0</v>
      </c>
      <c r="P97" s="334">
        <f>O97/1000000</f>
        <v>0</v>
      </c>
      <c r="Q97" s="470"/>
    </row>
    <row r="98" spans="2:17" ht="15.75" customHeight="1">
      <c r="B98" s="337" t="s">
        <v>75</v>
      </c>
      <c r="C98" s="326"/>
      <c r="D98" s="339"/>
      <c r="E98" s="339"/>
      <c r="F98" s="326"/>
      <c r="G98" s="332"/>
      <c r="H98" s="333"/>
      <c r="I98" s="333"/>
      <c r="J98" s="333"/>
      <c r="K98" s="334"/>
      <c r="L98" s="332"/>
      <c r="M98" s="333"/>
      <c r="N98" s="333"/>
      <c r="O98" s="333"/>
      <c r="P98" s="334"/>
      <c r="Q98" s="458"/>
    </row>
    <row r="99" spans="1:17" ht="16.5">
      <c r="A99" s="461">
        <v>66</v>
      </c>
      <c r="B99" s="778" t="s">
        <v>76</v>
      </c>
      <c r="C99" s="326">
        <v>4902577</v>
      </c>
      <c r="D99" s="339" t="s">
        <v>12</v>
      </c>
      <c r="E99" s="318" t="s">
        <v>338</v>
      </c>
      <c r="F99" s="326">
        <v>-400</v>
      </c>
      <c r="G99" s="332">
        <v>995619</v>
      </c>
      <c r="H99" s="333">
        <v>995611</v>
      </c>
      <c r="I99" s="333">
        <f>G99-H99</f>
        <v>8</v>
      </c>
      <c r="J99" s="333">
        <f>$F99*I99</f>
        <v>-3200</v>
      </c>
      <c r="K99" s="334">
        <f>J99/1000000</f>
        <v>-0.0032</v>
      </c>
      <c r="L99" s="332">
        <v>86</v>
      </c>
      <c r="M99" s="333">
        <v>86</v>
      </c>
      <c r="N99" s="333">
        <f>L99-M99</f>
        <v>0</v>
      </c>
      <c r="O99" s="333">
        <f>$F99*N99</f>
        <v>0</v>
      </c>
      <c r="P99" s="334">
        <f>O99/1000000</f>
        <v>0</v>
      </c>
      <c r="Q99" s="779"/>
    </row>
    <row r="100" spans="1:17" ht="16.5">
      <c r="A100" s="461">
        <v>67</v>
      </c>
      <c r="B100" s="778" t="s">
        <v>77</v>
      </c>
      <c r="C100" s="326">
        <v>4902525</v>
      </c>
      <c r="D100" s="339" t="s">
        <v>12</v>
      </c>
      <c r="E100" s="318" t="s">
        <v>338</v>
      </c>
      <c r="F100" s="326">
        <v>400</v>
      </c>
      <c r="G100" s="332">
        <v>999985</v>
      </c>
      <c r="H100" s="333">
        <v>999989</v>
      </c>
      <c r="I100" s="333">
        <f>G100-H100</f>
        <v>-4</v>
      </c>
      <c r="J100" s="333">
        <f>$F100*I100</f>
        <v>-1600</v>
      </c>
      <c r="K100" s="334">
        <f>J100/1000000</f>
        <v>-0.0016</v>
      </c>
      <c r="L100" s="332">
        <v>999705</v>
      </c>
      <c r="M100" s="333">
        <v>999705</v>
      </c>
      <c r="N100" s="333">
        <f>L100-M100</f>
        <v>0</v>
      </c>
      <c r="O100" s="333">
        <f>$F100*N100</f>
        <v>0</v>
      </c>
      <c r="P100" s="334">
        <f>O100/1000000</f>
        <v>0</v>
      </c>
      <c r="Q100" s="470"/>
    </row>
    <row r="101" spans="2:17" ht="16.5">
      <c r="B101" s="295" t="s">
        <v>375</v>
      </c>
      <c r="C101" s="326"/>
      <c r="D101" s="339"/>
      <c r="E101" s="318"/>
      <c r="F101" s="326"/>
      <c r="G101" s="332"/>
      <c r="H101" s="333"/>
      <c r="I101" s="333"/>
      <c r="J101" s="333"/>
      <c r="K101" s="334"/>
      <c r="L101" s="332"/>
      <c r="M101" s="333"/>
      <c r="N101" s="333"/>
      <c r="O101" s="333"/>
      <c r="P101" s="334"/>
      <c r="Q101" s="458"/>
    </row>
    <row r="102" spans="1:17" ht="18">
      <c r="A102" s="461">
        <v>68</v>
      </c>
      <c r="B102" s="481" t="s">
        <v>381</v>
      </c>
      <c r="C102" s="304">
        <v>4864983</v>
      </c>
      <c r="D102" s="122" t="s">
        <v>12</v>
      </c>
      <c r="E102" s="94" t="s">
        <v>338</v>
      </c>
      <c r="F102" s="406">
        <v>800</v>
      </c>
      <c r="G102" s="332">
        <v>996324</v>
      </c>
      <c r="H102" s="333">
        <v>996341</v>
      </c>
      <c r="I102" s="313">
        <f>G102-H102</f>
        <v>-17</v>
      </c>
      <c r="J102" s="313">
        <f>$F102*I102</f>
        <v>-13600</v>
      </c>
      <c r="K102" s="313">
        <f>J102/1000000</f>
        <v>-0.0136</v>
      </c>
      <c r="L102" s="332">
        <v>999951</v>
      </c>
      <c r="M102" s="333">
        <v>999980</v>
      </c>
      <c r="N102" s="313">
        <f>L102-M102</f>
        <v>-29</v>
      </c>
      <c r="O102" s="313">
        <f>$F102*N102</f>
        <v>-23200</v>
      </c>
      <c r="P102" s="313">
        <f>O102/1000000</f>
        <v>-0.0232</v>
      </c>
      <c r="Q102" s="458"/>
    </row>
    <row r="103" spans="1:17" ht="18">
      <c r="A103" s="461">
        <v>69</v>
      </c>
      <c r="B103" s="481" t="s">
        <v>391</v>
      </c>
      <c r="C103" s="304">
        <v>4864950</v>
      </c>
      <c r="D103" s="122" t="s">
        <v>12</v>
      </c>
      <c r="E103" s="94" t="s">
        <v>338</v>
      </c>
      <c r="F103" s="406">
        <v>2000</v>
      </c>
      <c r="G103" s="332">
        <v>4</v>
      </c>
      <c r="H103" s="333">
        <v>8</v>
      </c>
      <c r="I103" s="313">
        <f>G103-H103</f>
        <v>-4</v>
      </c>
      <c r="J103" s="313">
        <f>$F103*I103</f>
        <v>-8000</v>
      </c>
      <c r="K103" s="313">
        <f>J103/1000000</f>
        <v>-0.008</v>
      </c>
      <c r="L103" s="332">
        <v>1094</v>
      </c>
      <c r="M103" s="333">
        <v>1096</v>
      </c>
      <c r="N103" s="313">
        <f>L103-M103</f>
        <v>-2</v>
      </c>
      <c r="O103" s="313">
        <f>$F103*N103</f>
        <v>-4000</v>
      </c>
      <c r="P103" s="313">
        <f>O103/1000000</f>
        <v>-0.004</v>
      </c>
      <c r="Q103" s="458"/>
    </row>
    <row r="104" spans="2:17" ht="18">
      <c r="B104" s="295" t="s">
        <v>405</v>
      </c>
      <c r="C104" s="304"/>
      <c r="D104" s="122"/>
      <c r="E104" s="94"/>
      <c r="F104" s="326"/>
      <c r="G104" s="332"/>
      <c r="H104" s="333"/>
      <c r="I104" s="313"/>
      <c r="J104" s="313"/>
      <c r="K104" s="313"/>
      <c r="L104" s="332"/>
      <c r="M104" s="333"/>
      <c r="N104" s="313"/>
      <c r="O104" s="313"/>
      <c r="P104" s="313"/>
      <c r="Q104" s="458"/>
    </row>
    <row r="105" spans="1:17" ht="18">
      <c r="A105" s="461">
        <v>70</v>
      </c>
      <c r="B105" s="481" t="s">
        <v>406</v>
      </c>
      <c r="C105" s="304">
        <v>4864810</v>
      </c>
      <c r="D105" s="122" t="s">
        <v>12</v>
      </c>
      <c r="E105" s="94" t="s">
        <v>338</v>
      </c>
      <c r="F105" s="406">
        <v>100</v>
      </c>
      <c r="G105" s="332">
        <v>995407</v>
      </c>
      <c r="H105" s="333">
        <v>995311</v>
      </c>
      <c r="I105" s="333">
        <f>G105-H105</f>
        <v>96</v>
      </c>
      <c r="J105" s="333">
        <f>$F105*I105</f>
        <v>9600</v>
      </c>
      <c r="K105" s="334">
        <f>J105/1000000</f>
        <v>0.0096</v>
      </c>
      <c r="L105" s="332">
        <v>1000219</v>
      </c>
      <c r="M105" s="333">
        <v>999953</v>
      </c>
      <c r="N105" s="333">
        <f>L105-M105</f>
        <v>266</v>
      </c>
      <c r="O105" s="333">
        <f>$F105*N105</f>
        <v>26600</v>
      </c>
      <c r="P105" s="334">
        <f>O105/1000000</f>
        <v>0.0266</v>
      </c>
      <c r="Q105" s="458"/>
    </row>
    <row r="106" spans="1:17" s="494" customFormat="1" ht="18">
      <c r="A106" s="356">
        <v>71</v>
      </c>
      <c r="B106" s="716" t="s">
        <v>407</v>
      </c>
      <c r="C106" s="304">
        <v>4864901</v>
      </c>
      <c r="D106" s="122" t="s">
        <v>12</v>
      </c>
      <c r="E106" s="94" t="s">
        <v>338</v>
      </c>
      <c r="F106" s="326">
        <v>250</v>
      </c>
      <c r="G106" s="332">
        <v>998783</v>
      </c>
      <c r="H106" s="333">
        <v>998865</v>
      </c>
      <c r="I106" s="313">
        <f>G106-H106</f>
        <v>-82</v>
      </c>
      <c r="J106" s="313">
        <f>$F106*I106</f>
        <v>-20500</v>
      </c>
      <c r="K106" s="313">
        <f>J106/1000000</f>
        <v>-0.0205</v>
      </c>
      <c r="L106" s="332">
        <v>245</v>
      </c>
      <c r="M106" s="333">
        <v>211</v>
      </c>
      <c r="N106" s="313">
        <f>L106-M106</f>
        <v>34</v>
      </c>
      <c r="O106" s="313">
        <f>$F106*N106</f>
        <v>8500</v>
      </c>
      <c r="P106" s="313">
        <f>O106/1000000</f>
        <v>0.0085</v>
      </c>
      <c r="Q106" s="458"/>
    </row>
    <row r="107" spans="1:17" s="494" customFormat="1" ht="18">
      <c r="A107" s="356"/>
      <c r="B107" s="338" t="s">
        <v>446</v>
      </c>
      <c r="C107" s="304"/>
      <c r="D107" s="122"/>
      <c r="E107" s="94"/>
      <c r="F107" s="326"/>
      <c r="G107" s="332"/>
      <c r="H107" s="333"/>
      <c r="I107" s="313"/>
      <c r="J107" s="313"/>
      <c r="K107" s="313"/>
      <c r="L107" s="332"/>
      <c r="M107" s="333"/>
      <c r="N107" s="313"/>
      <c r="O107" s="313"/>
      <c r="P107" s="313"/>
      <c r="Q107" s="458"/>
    </row>
    <row r="108" spans="1:17" s="494" customFormat="1" ht="18">
      <c r="A108" s="356">
        <v>72</v>
      </c>
      <c r="B108" s="716" t="s">
        <v>452</v>
      </c>
      <c r="C108" s="304">
        <v>4864960</v>
      </c>
      <c r="D108" s="122" t="s">
        <v>12</v>
      </c>
      <c r="E108" s="94" t="s">
        <v>338</v>
      </c>
      <c r="F108" s="326">
        <v>1000</v>
      </c>
      <c r="G108" s="332">
        <v>1001719</v>
      </c>
      <c r="H108" s="333">
        <v>998725</v>
      </c>
      <c r="I108" s="333">
        <f>G108-H108</f>
        <v>2994</v>
      </c>
      <c r="J108" s="333">
        <f>$F108*I108</f>
        <v>2994000</v>
      </c>
      <c r="K108" s="334">
        <f>J108/1000000</f>
        <v>2.994</v>
      </c>
      <c r="L108" s="332">
        <v>1434</v>
      </c>
      <c r="M108" s="333">
        <v>1434</v>
      </c>
      <c r="N108" s="333">
        <f>L108-M108</f>
        <v>0</v>
      </c>
      <c r="O108" s="333">
        <f>$F108*N108</f>
        <v>0</v>
      </c>
      <c r="P108" s="334">
        <f>O108/1000000</f>
        <v>0</v>
      </c>
      <c r="Q108" s="458"/>
    </row>
    <row r="109" spans="1:17" ht="18">
      <c r="A109" s="356">
        <v>73</v>
      </c>
      <c r="B109" s="716" t="s">
        <v>453</v>
      </c>
      <c r="C109" s="304">
        <v>5128441</v>
      </c>
      <c r="D109" s="122" t="s">
        <v>12</v>
      </c>
      <c r="E109" s="94" t="s">
        <v>338</v>
      </c>
      <c r="F109" s="549">
        <v>750</v>
      </c>
      <c r="G109" s="332">
        <v>143</v>
      </c>
      <c r="H109" s="333">
        <v>139</v>
      </c>
      <c r="I109" s="333">
        <f>G109-H109</f>
        <v>4</v>
      </c>
      <c r="J109" s="333">
        <f>$F109*I109</f>
        <v>3000</v>
      </c>
      <c r="K109" s="334">
        <f>J109/1000000</f>
        <v>0.003</v>
      </c>
      <c r="L109" s="332">
        <v>1207</v>
      </c>
      <c r="M109" s="333">
        <v>495</v>
      </c>
      <c r="N109" s="333">
        <f>L109-M109</f>
        <v>712</v>
      </c>
      <c r="O109" s="333">
        <f>$F109*N109</f>
        <v>534000</v>
      </c>
      <c r="P109" s="334">
        <f>O109/1000000</f>
        <v>0.534</v>
      </c>
      <c r="Q109" s="458"/>
    </row>
    <row r="110" spans="2:17" s="497" customFormat="1" ht="15.75" thickBot="1">
      <c r="B110" s="756"/>
      <c r="G110" s="456"/>
      <c r="H110" s="755"/>
      <c r="I110" s="755"/>
      <c r="J110" s="755"/>
      <c r="K110" s="755"/>
      <c r="L110" s="456"/>
      <c r="M110" s="755"/>
      <c r="N110" s="755"/>
      <c r="O110" s="755"/>
      <c r="P110" s="755"/>
      <c r="Q110" s="559"/>
    </row>
    <row r="111" spans="2:16" ht="18.75" thickTop="1">
      <c r="B111" s="149" t="s">
        <v>235</v>
      </c>
      <c r="G111" s="549"/>
      <c r="H111" s="549"/>
      <c r="I111" s="549"/>
      <c r="J111" s="549"/>
      <c r="K111" s="423">
        <f>SUM(K7:K110)</f>
        <v>-0.9584676633333339</v>
      </c>
      <c r="L111" s="549"/>
      <c r="M111" s="549"/>
      <c r="N111" s="549"/>
      <c r="O111" s="549"/>
      <c r="P111" s="423">
        <f>SUM(P7:P110)</f>
        <v>2.200592206666667</v>
      </c>
    </row>
    <row r="112" spans="2:16" ht="12.75">
      <c r="B112" s="16"/>
      <c r="G112" s="549"/>
      <c r="H112" s="549"/>
      <c r="I112" s="549"/>
      <c r="J112" s="549"/>
      <c r="K112" s="549"/>
      <c r="L112" s="549"/>
      <c r="M112" s="549"/>
      <c r="N112" s="549"/>
      <c r="O112" s="549"/>
      <c r="P112" s="549"/>
    </row>
    <row r="113" spans="2:16" ht="12.75">
      <c r="B113" s="16"/>
      <c r="G113" s="549"/>
      <c r="H113" s="549"/>
      <c r="I113" s="549"/>
      <c r="J113" s="549"/>
      <c r="K113" s="549"/>
      <c r="L113" s="549"/>
      <c r="M113" s="549"/>
      <c r="N113" s="549"/>
      <c r="O113" s="549"/>
      <c r="P113" s="549"/>
    </row>
    <row r="114" spans="2:16" ht="12.75">
      <c r="B114" s="16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</row>
    <row r="115" spans="2:16" ht="12.75">
      <c r="B115" s="16"/>
      <c r="G115" s="549"/>
      <c r="H115" s="549"/>
      <c r="I115" s="549"/>
      <c r="J115" s="549"/>
      <c r="K115" s="549"/>
      <c r="L115" s="549"/>
      <c r="M115" s="549"/>
      <c r="N115" s="549"/>
      <c r="O115" s="549"/>
      <c r="P115" s="549"/>
    </row>
    <row r="116" spans="2:16" ht="12.75">
      <c r="B116" s="16"/>
      <c r="G116" s="549"/>
      <c r="H116" s="549"/>
      <c r="I116" s="549"/>
      <c r="J116" s="549"/>
      <c r="K116" s="549"/>
      <c r="L116" s="549"/>
      <c r="M116" s="549"/>
      <c r="N116" s="549"/>
      <c r="O116" s="549"/>
      <c r="P116" s="549"/>
    </row>
    <row r="117" spans="1:16" ht="15.75">
      <c r="A117" s="15"/>
      <c r="G117" s="549"/>
      <c r="H117" s="549"/>
      <c r="I117" s="549"/>
      <c r="J117" s="549"/>
      <c r="K117" s="549"/>
      <c r="L117" s="549"/>
      <c r="M117" s="549"/>
      <c r="N117" s="549"/>
      <c r="O117" s="549"/>
      <c r="P117" s="549"/>
    </row>
    <row r="118" spans="1:17" ht="24" thickBot="1">
      <c r="A118" s="180" t="s">
        <v>234</v>
      </c>
      <c r="G118" s="494"/>
      <c r="H118" s="494"/>
      <c r="I118" s="80" t="s">
        <v>387</v>
      </c>
      <c r="J118" s="494"/>
      <c r="K118" s="494"/>
      <c r="L118" s="494"/>
      <c r="M118" s="494"/>
      <c r="N118" s="80" t="s">
        <v>388</v>
      </c>
      <c r="O118" s="494"/>
      <c r="P118" s="494"/>
      <c r="Q118" s="550" t="str">
        <f>Q1</f>
        <v>JUNE-2018</v>
      </c>
    </row>
    <row r="119" spans="1:17" ht="39.75" thickBot="1" thickTop="1">
      <c r="A119" s="540" t="s">
        <v>8</v>
      </c>
      <c r="B119" s="517" t="s">
        <v>9</v>
      </c>
      <c r="C119" s="518" t="s">
        <v>1</v>
      </c>
      <c r="D119" s="518" t="s">
        <v>2</v>
      </c>
      <c r="E119" s="518" t="s">
        <v>3</v>
      </c>
      <c r="F119" s="518" t="s">
        <v>10</v>
      </c>
      <c r="G119" s="516" t="str">
        <f>G5</f>
        <v>FINAL READING 30/06/2018</v>
      </c>
      <c r="H119" s="518" t="str">
        <f>H5</f>
        <v>INTIAL READING 01/06/2018</v>
      </c>
      <c r="I119" s="518" t="s">
        <v>4</v>
      </c>
      <c r="J119" s="518" t="s">
        <v>5</v>
      </c>
      <c r="K119" s="541" t="s">
        <v>6</v>
      </c>
      <c r="L119" s="516" t="str">
        <f>G5</f>
        <v>FINAL READING 30/06/2018</v>
      </c>
      <c r="M119" s="518" t="str">
        <f>H5</f>
        <v>INTIAL READING 01/06/2018</v>
      </c>
      <c r="N119" s="518" t="s">
        <v>4</v>
      </c>
      <c r="O119" s="518" t="s">
        <v>5</v>
      </c>
      <c r="P119" s="541" t="s">
        <v>6</v>
      </c>
      <c r="Q119" s="541" t="s">
        <v>301</v>
      </c>
    </row>
    <row r="120" spans="1:16" ht="8.25" customHeight="1" thickBot="1" thickTop="1">
      <c r="A120" s="13"/>
      <c r="B120" s="11"/>
      <c r="C120" s="10"/>
      <c r="D120" s="10"/>
      <c r="E120" s="10"/>
      <c r="F120" s="10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</row>
    <row r="121" spans="1:17" ht="15.75" customHeight="1" thickTop="1">
      <c r="A121" s="328"/>
      <c r="B121" s="329" t="s">
        <v>26</v>
      </c>
      <c r="C121" s="316"/>
      <c r="D121" s="310"/>
      <c r="E121" s="310"/>
      <c r="F121" s="310"/>
      <c r="G121" s="551"/>
      <c r="H121" s="552"/>
      <c r="I121" s="552"/>
      <c r="J121" s="552"/>
      <c r="K121" s="553"/>
      <c r="L121" s="551"/>
      <c r="M121" s="552"/>
      <c r="N121" s="552"/>
      <c r="O121" s="552"/>
      <c r="P121" s="553"/>
      <c r="Q121" s="548"/>
    </row>
    <row r="122" spans="1:17" ht="15.75" customHeight="1">
      <c r="A122" s="315">
        <v>1</v>
      </c>
      <c r="B122" s="336" t="s">
        <v>78</v>
      </c>
      <c r="C122" s="326">
        <v>5295192</v>
      </c>
      <c r="D122" s="318" t="s">
        <v>12</v>
      </c>
      <c r="E122" s="318" t="s">
        <v>338</v>
      </c>
      <c r="F122" s="326">
        <v>-100</v>
      </c>
      <c r="G122" s="332">
        <v>10693</v>
      </c>
      <c r="H122" s="333">
        <v>10693</v>
      </c>
      <c r="I122" s="333">
        <f>G122-H122</f>
        <v>0</v>
      </c>
      <c r="J122" s="333">
        <f>$F122*I122</f>
        <v>0</v>
      </c>
      <c r="K122" s="334">
        <f>J122/1000000</f>
        <v>0</v>
      </c>
      <c r="L122" s="352">
        <v>89648</v>
      </c>
      <c r="M122" s="333">
        <v>83832</v>
      </c>
      <c r="N122" s="333">
        <f>L122-M122</f>
        <v>5816</v>
      </c>
      <c r="O122" s="333">
        <f>$F122*N122</f>
        <v>-581600</v>
      </c>
      <c r="P122" s="334">
        <f>O122/1000000</f>
        <v>-0.5816</v>
      </c>
      <c r="Q122" s="458"/>
    </row>
    <row r="123" spans="1:17" ht="16.5">
      <c r="A123" s="315"/>
      <c r="B123" s="337" t="s">
        <v>38</v>
      </c>
      <c r="C123" s="326"/>
      <c r="D123" s="340"/>
      <c r="E123" s="340"/>
      <c r="F123" s="326"/>
      <c r="G123" s="332"/>
      <c r="H123" s="333"/>
      <c r="I123" s="333"/>
      <c r="J123" s="333"/>
      <c r="K123" s="334"/>
      <c r="L123" s="332"/>
      <c r="M123" s="333"/>
      <c r="N123" s="333"/>
      <c r="O123" s="333"/>
      <c r="P123" s="334"/>
      <c r="Q123" s="458"/>
    </row>
    <row r="124" spans="1:17" ht="16.5">
      <c r="A124" s="315">
        <v>2</v>
      </c>
      <c r="B124" s="336" t="s">
        <v>39</v>
      </c>
      <c r="C124" s="326">
        <v>5128435</v>
      </c>
      <c r="D124" s="339" t="s">
        <v>12</v>
      </c>
      <c r="E124" s="318" t="s">
        <v>338</v>
      </c>
      <c r="F124" s="326">
        <v>-800</v>
      </c>
      <c r="G124" s="332">
        <v>10</v>
      </c>
      <c r="H124" s="333">
        <v>10</v>
      </c>
      <c r="I124" s="333">
        <f>G124-H124</f>
        <v>0</v>
      </c>
      <c r="J124" s="333">
        <f>$F124*I124</f>
        <v>0</v>
      </c>
      <c r="K124" s="334">
        <f>J124/1000000</f>
        <v>0</v>
      </c>
      <c r="L124" s="332">
        <v>5632</v>
      </c>
      <c r="M124" s="333">
        <v>4095</v>
      </c>
      <c r="N124" s="333">
        <f>L124-M124</f>
        <v>1537</v>
      </c>
      <c r="O124" s="333">
        <f>$F124*N124</f>
        <v>-1229600</v>
      </c>
      <c r="P124" s="334">
        <f>O124/1000000</f>
        <v>-1.2296</v>
      </c>
      <c r="Q124" s="458"/>
    </row>
    <row r="125" spans="1:17" ht="15.75" customHeight="1">
      <c r="A125" s="315"/>
      <c r="B125" s="337" t="s">
        <v>18</v>
      </c>
      <c r="C125" s="326"/>
      <c r="D125" s="339"/>
      <c r="E125" s="318"/>
      <c r="F125" s="326"/>
      <c r="G125" s="332"/>
      <c r="H125" s="333"/>
      <c r="I125" s="333"/>
      <c r="J125" s="333"/>
      <c r="K125" s="334"/>
      <c r="L125" s="332"/>
      <c r="M125" s="333"/>
      <c r="N125" s="333"/>
      <c r="O125" s="333"/>
      <c r="P125" s="334"/>
      <c r="Q125" s="458"/>
    </row>
    <row r="126" spans="1:17" ht="16.5">
      <c r="A126" s="315">
        <v>3</v>
      </c>
      <c r="B126" s="336" t="s">
        <v>19</v>
      </c>
      <c r="C126" s="326">
        <v>4864875</v>
      </c>
      <c r="D126" s="339" t="s">
        <v>12</v>
      </c>
      <c r="E126" s="318" t="s">
        <v>338</v>
      </c>
      <c r="F126" s="326">
        <v>-1000</v>
      </c>
      <c r="G126" s="332">
        <v>1236</v>
      </c>
      <c r="H126" s="333">
        <v>1221</v>
      </c>
      <c r="I126" s="333">
        <f>G126-H126</f>
        <v>15</v>
      </c>
      <c r="J126" s="333">
        <f>$F126*I126</f>
        <v>-15000</v>
      </c>
      <c r="K126" s="334">
        <f>J126/1000000</f>
        <v>-0.015</v>
      </c>
      <c r="L126" s="332">
        <v>503</v>
      </c>
      <c r="M126" s="333">
        <v>418</v>
      </c>
      <c r="N126" s="333">
        <f>L126-M126</f>
        <v>85</v>
      </c>
      <c r="O126" s="333">
        <f>$F126*N126</f>
        <v>-85000</v>
      </c>
      <c r="P126" s="334">
        <f>O126/1000000</f>
        <v>-0.085</v>
      </c>
      <c r="Q126" s="774"/>
    </row>
    <row r="127" spans="1:17" ht="16.5">
      <c r="A127" s="315">
        <v>4</v>
      </c>
      <c r="B127" s="336" t="s">
        <v>20</v>
      </c>
      <c r="C127" s="326">
        <v>4864914</v>
      </c>
      <c r="D127" s="339" t="s">
        <v>12</v>
      </c>
      <c r="E127" s="318" t="s">
        <v>338</v>
      </c>
      <c r="F127" s="326">
        <v>-400</v>
      </c>
      <c r="G127" s="332">
        <v>2316</v>
      </c>
      <c r="H127" s="333">
        <v>2205</v>
      </c>
      <c r="I127" s="333">
        <f>G127-H127</f>
        <v>111</v>
      </c>
      <c r="J127" s="333">
        <f>$F127*I127</f>
        <v>-44400</v>
      </c>
      <c r="K127" s="334">
        <f>J127/1000000</f>
        <v>-0.0444</v>
      </c>
      <c r="L127" s="332">
        <v>247</v>
      </c>
      <c r="M127" s="333">
        <v>61</v>
      </c>
      <c r="N127" s="333">
        <f>L127-M127</f>
        <v>186</v>
      </c>
      <c r="O127" s="333">
        <f>$F127*N127</f>
        <v>-74400</v>
      </c>
      <c r="P127" s="334">
        <f>O127/1000000</f>
        <v>-0.0744</v>
      </c>
      <c r="Q127" s="458"/>
    </row>
    <row r="128" spans="1:17" ht="16.5">
      <c r="A128" s="554"/>
      <c r="B128" s="555" t="s">
        <v>46</v>
      </c>
      <c r="C128" s="314"/>
      <c r="D128" s="318"/>
      <c r="E128" s="318"/>
      <c r="F128" s="556"/>
      <c r="G128" s="557"/>
      <c r="H128" s="558"/>
      <c r="I128" s="333"/>
      <c r="J128" s="333"/>
      <c r="K128" s="334"/>
      <c r="L128" s="557"/>
      <c r="M128" s="558"/>
      <c r="N128" s="333"/>
      <c r="O128" s="333"/>
      <c r="P128" s="334"/>
      <c r="Q128" s="458"/>
    </row>
    <row r="129" spans="1:17" ht="16.5">
      <c r="A129" s="315">
        <v>5</v>
      </c>
      <c r="B129" s="498" t="s">
        <v>47</v>
      </c>
      <c r="C129" s="326">
        <v>4865149</v>
      </c>
      <c r="D129" s="340" t="s">
        <v>12</v>
      </c>
      <c r="E129" s="318" t="s">
        <v>338</v>
      </c>
      <c r="F129" s="326">
        <v>-187.5</v>
      </c>
      <c r="G129" s="332">
        <v>999851</v>
      </c>
      <c r="H129" s="333">
        <v>999856</v>
      </c>
      <c r="I129" s="333">
        <f>G129-H129</f>
        <v>-5</v>
      </c>
      <c r="J129" s="333">
        <f>$F129*I129</f>
        <v>937.5</v>
      </c>
      <c r="K129" s="334">
        <f>J129/1000000</f>
        <v>0.0009375</v>
      </c>
      <c r="L129" s="332">
        <v>999950</v>
      </c>
      <c r="M129" s="333">
        <v>999979</v>
      </c>
      <c r="N129" s="333">
        <f>L129-M129</f>
        <v>-29</v>
      </c>
      <c r="O129" s="333">
        <f>$F129*N129</f>
        <v>5437.5</v>
      </c>
      <c r="P129" s="334">
        <f>O129/1000000</f>
        <v>0.0054375</v>
      </c>
      <c r="Q129" s="490"/>
    </row>
    <row r="130" spans="1:17" ht="16.5">
      <c r="A130" s="315"/>
      <c r="B130" s="337" t="s">
        <v>34</v>
      </c>
      <c r="C130" s="326"/>
      <c r="D130" s="340"/>
      <c r="E130" s="318"/>
      <c r="F130" s="326"/>
      <c r="G130" s="332"/>
      <c r="H130" s="333"/>
      <c r="I130" s="333"/>
      <c r="J130" s="333"/>
      <c r="K130" s="334"/>
      <c r="L130" s="332"/>
      <c r="M130" s="333"/>
      <c r="N130" s="333"/>
      <c r="O130" s="333"/>
      <c r="P130" s="334"/>
      <c r="Q130" s="458"/>
    </row>
    <row r="131" spans="1:17" ht="16.5">
      <c r="A131" s="315">
        <v>6</v>
      </c>
      <c r="B131" s="336" t="s">
        <v>352</v>
      </c>
      <c r="C131" s="326">
        <v>5128439</v>
      </c>
      <c r="D131" s="339" t="s">
        <v>12</v>
      </c>
      <c r="E131" s="318" t="s">
        <v>338</v>
      </c>
      <c r="F131" s="326">
        <v>-800</v>
      </c>
      <c r="G131" s="332">
        <v>975744</v>
      </c>
      <c r="H131" s="333">
        <v>976312</v>
      </c>
      <c r="I131" s="333">
        <f>G131-H131</f>
        <v>-568</v>
      </c>
      <c r="J131" s="333">
        <f>$F131*I131</f>
        <v>454400</v>
      </c>
      <c r="K131" s="334">
        <f>J131/1000000</f>
        <v>0.4544</v>
      </c>
      <c r="L131" s="332">
        <v>998734</v>
      </c>
      <c r="M131" s="333">
        <v>998784</v>
      </c>
      <c r="N131" s="333">
        <f>L131-M131</f>
        <v>-50</v>
      </c>
      <c r="O131" s="333">
        <f>$F131*N131</f>
        <v>40000</v>
      </c>
      <c r="P131" s="334">
        <f>O131/1000000</f>
        <v>0.04</v>
      </c>
      <c r="Q131" s="458"/>
    </row>
    <row r="132" spans="1:17" ht="16.5">
      <c r="A132" s="315"/>
      <c r="B132" s="338" t="s">
        <v>375</v>
      </c>
      <c r="C132" s="326"/>
      <c r="D132" s="339"/>
      <c r="E132" s="318"/>
      <c r="F132" s="326"/>
      <c r="G132" s="332"/>
      <c r="H132" s="333"/>
      <c r="I132" s="333"/>
      <c r="J132" s="333"/>
      <c r="K132" s="334"/>
      <c r="L132" s="332"/>
      <c r="M132" s="333"/>
      <c r="N132" s="333"/>
      <c r="O132" s="333"/>
      <c r="P132" s="334"/>
      <c r="Q132" s="458"/>
    </row>
    <row r="133" spans="1:17" s="318" customFormat="1" ht="14.25">
      <c r="A133" s="340">
        <v>7</v>
      </c>
      <c r="B133" s="775" t="s">
        <v>380</v>
      </c>
      <c r="C133" s="356">
        <v>4864971</v>
      </c>
      <c r="D133" s="339" t="s">
        <v>12</v>
      </c>
      <c r="E133" s="318" t="s">
        <v>338</v>
      </c>
      <c r="F133" s="339">
        <v>800</v>
      </c>
      <c r="G133" s="352">
        <v>0</v>
      </c>
      <c r="H133" s="340">
        <v>0</v>
      </c>
      <c r="I133" s="340">
        <f>G133-H133</f>
        <v>0</v>
      </c>
      <c r="J133" s="340">
        <f>$F133*I133</f>
        <v>0</v>
      </c>
      <c r="K133" s="340">
        <f>J133/1000000</f>
        <v>0</v>
      </c>
      <c r="L133" s="352">
        <v>0</v>
      </c>
      <c r="M133" s="340">
        <v>0</v>
      </c>
      <c r="N133" s="340">
        <f>L133-M133</f>
        <v>0</v>
      </c>
      <c r="O133" s="340">
        <f>$F133*N133</f>
        <v>0</v>
      </c>
      <c r="P133" s="340">
        <f>O133/1000000</f>
        <v>0</v>
      </c>
      <c r="Q133" s="483"/>
    </row>
    <row r="134" spans="1:17" s="673" customFormat="1" ht="18" customHeight="1">
      <c r="A134" s="352"/>
      <c r="B134" s="769" t="s">
        <v>443</v>
      </c>
      <c r="C134" s="356"/>
      <c r="D134" s="339"/>
      <c r="E134" s="318"/>
      <c r="F134" s="339"/>
      <c r="G134" s="352"/>
      <c r="H134" s="340"/>
      <c r="I134" s="340"/>
      <c r="J134" s="340"/>
      <c r="K134" s="340"/>
      <c r="L134" s="352"/>
      <c r="M134" s="340"/>
      <c r="N134" s="340"/>
      <c r="O134" s="340"/>
      <c r="P134" s="340"/>
      <c r="Q134" s="483"/>
    </row>
    <row r="135" spans="1:17" s="673" customFormat="1" ht="14.25">
      <c r="A135" s="352">
        <v>8</v>
      </c>
      <c r="B135" s="775" t="s">
        <v>444</v>
      </c>
      <c r="C135" s="356">
        <v>4864952</v>
      </c>
      <c r="D135" s="339" t="s">
        <v>12</v>
      </c>
      <c r="E135" s="318" t="s">
        <v>338</v>
      </c>
      <c r="F135" s="339">
        <v>-625</v>
      </c>
      <c r="G135" s="352">
        <v>998969</v>
      </c>
      <c r="H135" s="340">
        <v>998986</v>
      </c>
      <c r="I135" s="340">
        <f>G135-H135</f>
        <v>-17</v>
      </c>
      <c r="J135" s="340">
        <f>$F135*I135</f>
        <v>10625</v>
      </c>
      <c r="K135" s="340">
        <f>J135/1000000</f>
        <v>0.010625</v>
      </c>
      <c r="L135" s="352">
        <v>999989</v>
      </c>
      <c r="M135" s="340">
        <v>999989</v>
      </c>
      <c r="N135" s="340">
        <f>L135-M135</f>
        <v>0</v>
      </c>
      <c r="O135" s="340">
        <f>$F135*N135</f>
        <v>0</v>
      </c>
      <c r="P135" s="340">
        <f>O135/1000000</f>
        <v>0</v>
      </c>
      <c r="Q135" s="483"/>
    </row>
    <row r="136" spans="1:17" s="673" customFormat="1" ht="14.25">
      <c r="A136" s="352">
        <v>9</v>
      </c>
      <c r="B136" s="775" t="s">
        <v>444</v>
      </c>
      <c r="C136" s="356">
        <v>5129958</v>
      </c>
      <c r="D136" s="339" t="s">
        <v>12</v>
      </c>
      <c r="E136" s="318" t="s">
        <v>338</v>
      </c>
      <c r="F136" s="339">
        <v>-625</v>
      </c>
      <c r="G136" s="352">
        <v>999652</v>
      </c>
      <c r="H136" s="340">
        <v>999805</v>
      </c>
      <c r="I136" s="340">
        <f>G136-H136</f>
        <v>-153</v>
      </c>
      <c r="J136" s="340">
        <f>$F136*I136</f>
        <v>95625</v>
      </c>
      <c r="K136" s="340">
        <f>J136/1000000</f>
        <v>0.095625</v>
      </c>
      <c r="L136" s="352">
        <v>999918</v>
      </c>
      <c r="M136" s="340">
        <v>999967</v>
      </c>
      <c r="N136" s="340">
        <f>L136-M136</f>
        <v>-49</v>
      </c>
      <c r="O136" s="340">
        <f>$F136*N136</f>
        <v>30625</v>
      </c>
      <c r="P136" s="340">
        <f>O136/1000000</f>
        <v>0.030625</v>
      </c>
      <c r="Q136" s="483"/>
    </row>
    <row r="137" spans="1:17" s="673" customFormat="1" ht="15">
      <c r="A137" s="352"/>
      <c r="B137" s="769" t="s">
        <v>446</v>
      </c>
      <c r="C137" s="356"/>
      <c r="D137" s="339"/>
      <c r="E137" s="318"/>
      <c r="F137" s="339"/>
      <c r="G137" s="352"/>
      <c r="H137" s="340"/>
      <c r="I137" s="340"/>
      <c r="J137" s="340"/>
      <c r="K137" s="340"/>
      <c r="L137" s="352"/>
      <c r="M137" s="340"/>
      <c r="N137" s="340"/>
      <c r="O137" s="340"/>
      <c r="P137" s="340"/>
      <c r="Q137" s="483"/>
    </row>
    <row r="138" spans="1:17" s="673" customFormat="1" ht="14.25">
      <c r="A138" s="352">
        <v>10</v>
      </c>
      <c r="B138" s="775" t="s">
        <v>447</v>
      </c>
      <c r="C138" s="356">
        <v>4865158</v>
      </c>
      <c r="D138" s="339" t="s">
        <v>12</v>
      </c>
      <c r="E138" s="318" t="s">
        <v>338</v>
      </c>
      <c r="F138" s="339">
        <v>-200</v>
      </c>
      <c r="G138" s="352">
        <v>999615</v>
      </c>
      <c r="H138" s="340">
        <v>999621</v>
      </c>
      <c r="I138" s="340">
        <f>G138-H138</f>
        <v>-6</v>
      </c>
      <c r="J138" s="340">
        <f>$F138*I138</f>
        <v>1200</v>
      </c>
      <c r="K138" s="340">
        <f>J138/1000000</f>
        <v>0.0012</v>
      </c>
      <c r="L138" s="352">
        <v>3682</v>
      </c>
      <c r="M138" s="340">
        <v>2067</v>
      </c>
      <c r="N138" s="340">
        <f>L138-M138</f>
        <v>1615</v>
      </c>
      <c r="O138" s="340">
        <f>$F138*N138</f>
        <v>-323000</v>
      </c>
      <c r="P138" s="340">
        <f>O138/1000000</f>
        <v>-0.323</v>
      </c>
      <c r="Q138" s="483"/>
    </row>
    <row r="139" spans="1:17" s="673" customFormat="1" ht="14.25">
      <c r="A139" s="352">
        <v>11</v>
      </c>
      <c r="B139" s="775" t="s">
        <v>448</v>
      </c>
      <c r="C139" s="356">
        <v>4864816</v>
      </c>
      <c r="D139" s="339" t="s">
        <v>12</v>
      </c>
      <c r="E139" s="318" t="s">
        <v>338</v>
      </c>
      <c r="F139" s="339">
        <v>-187.5</v>
      </c>
      <c r="G139" s="352">
        <v>999024</v>
      </c>
      <c r="H139" s="340">
        <v>999011</v>
      </c>
      <c r="I139" s="340">
        <f>G139-H139</f>
        <v>13</v>
      </c>
      <c r="J139" s="340">
        <f>$F139*I139</f>
        <v>-2437.5</v>
      </c>
      <c r="K139" s="340">
        <f>J139/1000000</f>
        <v>-0.0024375</v>
      </c>
      <c r="L139" s="352">
        <v>1002158</v>
      </c>
      <c r="M139" s="340">
        <v>999964</v>
      </c>
      <c r="N139" s="340">
        <f>L139-M139</f>
        <v>2194</v>
      </c>
      <c r="O139" s="340">
        <f>$F139*N139</f>
        <v>-411375</v>
      </c>
      <c r="P139" s="340">
        <f>O139/1000000</f>
        <v>-0.411375</v>
      </c>
      <c r="Q139" s="483"/>
    </row>
    <row r="140" spans="1:17" s="673" customFormat="1" ht="14.25">
      <c r="A140" s="352">
        <v>12</v>
      </c>
      <c r="B140" s="775" t="s">
        <v>449</v>
      </c>
      <c r="C140" s="356">
        <v>4864808</v>
      </c>
      <c r="D140" s="339" t="s">
        <v>12</v>
      </c>
      <c r="E140" s="318" t="s">
        <v>338</v>
      </c>
      <c r="F140" s="339">
        <v>-187.5</v>
      </c>
      <c r="G140" s="352">
        <v>999015</v>
      </c>
      <c r="H140" s="340">
        <v>999014</v>
      </c>
      <c r="I140" s="340">
        <f>G140-H140</f>
        <v>1</v>
      </c>
      <c r="J140" s="340">
        <f>$F140*I140</f>
        <v>-187.5</v>
      </c>
      <c r="K140" s="340">
        <f>J140/1000000</f>
        <v>-0.0001875</v>
      </c>
      <c r="L140" s="352">
        <v>1934</v>
      </c>
      <c r="M140" s="340">
        <v>1156</v>
      </c>
      <c r="N140" s="340">
        <f>L140-M140</f>
        <v>778</v>
      </c>
      <c r="O140" s="340">
        <f>$F140*N140</f>
        <v>-145875</v>
      </c>
      <c r="P140" s="340">
        <f>O140/1000000</f>
        <v>-0.145875</v>
      </c>
      <c r="Q140" s="483"/>
    </row>
    <row r="141" spans="1:17" s="673" customFormat="1" ht="14.25">
      <c r="A141" s="352">
        <v>13</v>
      </c>
      <c r="B141" s="775" t="s">
        <v>450</v>
      </c>
      <c r="C141" s="356">
        <v>4865005</v>
      </c>
      <c r="D141" s="339" t="s">
        <v>12</v>
      </c>
      <c r="E141" s="318" t="s">
        <v>338</v>
      </c>
      <c r="F141" s="339">
        <v>-250</v>
      </c>
      <c r="G141" s="352">
        <v>1000067</v>
      </c>
      <c r="H141" s="340">
        <v>999993</v>
      </c>
      <c r="I141" s="340">
        <f>G141-H141</f>
        <v>74</v>
      </c>
      <c r="J141" s="340">
        <f>$F141*I141</f>
        <v>-18500</v>
      </c>
      <c r="K141" s="340">
        <f>J141/1000000</f>
        <v>-0.0185</v>
      </c>
      <c r="L141" s="352">
        <v>2759</v>
      </c>
      <c r="M141" s="340">
        <v>1331</v>
      </c>
      <c r="N141" s="340">
        <f>L141-M141</f>
        <v>1428</v>
      </c>
      <c r="O141" s="340">
        <f>$F141*N141</f>
        <v>-357000</v>
      </c>
      <c r="P141" s="340">
        <f>O141/1000000</f>
        <v>-0.357</v>
      </c>
      <c r="Q141" s="483"/>
    </row>
    <row r="142" spans="1:17" s="772" customFormat="1" ht="15" thickBot="1">
      <c r="A142" s="713">
        <v>14</v>
      </c>
      <c r="B142" s="770" t="s">
        <v>451</v>
      </c>
      <c r="C142" s="771">
        <v>4864822</v>
      </c>
      <c r="D142" s="776" t="s">
        <v>12</v>
      </c>
      <c r="E142" s="772" t="s">
        <v>338</v>
      </c>
      <c r="F142" s="771">
        <v>-100</v>
      </c>
      <c r="G142" s="713">
        <v>999890</v>
      </c>
      <c r="H142" s="771">
        <v>999857</v>
      </c>
      <c r="I142" s="771">
        <f>G142-H142</f>
        <v>33</v>
      </c>
      <c r="J142" s="771">
        <f>$F142*I142</f>
        <v>-3300</v>
      </c>
      <c r="K142" s="771">
        <f>J142/1000000</f>
        <v>-0.0033</v>
      </c>
      <c r="L142" s="713">
        <v>6522</v>
      </c>
      <c r="M142" s="771">
        <v>1730</v>
      </c>
      <c r="N142" s="771">
        <f>L142-M142</f>
        <v>4792</v>
      </c>
      <c r="O142" s="771">
        <f>$F142*N142</f>
        <v>-479200</v>
      </c>
      <c r="P142" s="771">
        <f>O142/1000000</f>
        <v>-0.4792</v>
      </c>
      <c r="Q142" s="777"/>
    </row>
    <row r="143" ht="15.75" thickTop="1">
      <c r="L143" s="333"/>
    </row>
    <row r="144" spans="2:16" ht="18">
      <c r="B144" s="308" t="s">
        <v>302</v>
      </c>
      <c r="K144" s="150">
        <f>SUM(K122:K142)</f>
        <v>0.47896249999999996</v>
      </c>
      <c r="P144" s="150">
        <f>SUM(P122:P142)</f>
        <v>-3.6109875000000007</v>
      </c>
    </row>
    <row r="145" spans="11:16" ht="15.75">
      <c r="K145" s="85"/>
      <c r="P145" s="85"/>
    </row>
    <row r="146" spans="11:16" ht="15.75">
      <c r="K146" s="85"/>
      <c r="P146" s="85"/>
    </row>
    <row r="147" spans="11:16" ht="15.75">
      <c r="K147" s="85"/>
      <c r="P147" s="85"/>
    </row>
    <row r="148" spans="11:16" ht="15.75">
      <c r="K148" s="85"/>
      <c r="P148" s="85"/>
    </row>
    <row r="149" spans="11:16" ht="15.75">
      <c r="K149" s="85"/>
      <c r="P149" s="85"/>
    </row>
    <row r="150" ht="13.5" thickBot="1"/>
    <row r="151" spans="1:17" ht="31.5" customHeight="1">
      <c r="A151" s="136" t="s">
        <v>237</v>
      </c>
      <c r="B151" s="137"/>
      <c r="C151" s="137"/>
      <c r="D151" s="138"/>
      <c r="E151" s="139"/>
      <c r="F151" s="138"/>
      <c r="G151" s="138"/>
      <c r="H151" s="137"/>
      <c r="I151" s="140"/>
      <c r="J151" s="141"/>
      <c r="K151" s="142"/>
      <c r="L151" s="560"/>
      <c r="M151" s="560"/>
      <c r="N151" s="560"/>
      <c r="O151" s="560"/>
      <c r="P151" s="560"/>
      <c r="Q151" s="561"/>
    </row>
    <row r="152" spans="1:17" ht="28.5" customHeight="1">
      <c r="A152" s="143" t="s">
        <v>299</v>
      </c>
      <c r="B152" s="82"/>
      <c r="C152" s="82"/>
      <c r="D152" s="82"/>
      <c r="E152" s="83"/>
      <c r="F152" s="82"/>
      <c r="G152" s="82"/>
      <c r="H152" s="82"/>
      <c r="I152" s="84"/>
      <c r="J152" s="82"/>
      <c r="K152" s="135">
        <f>K111</f>
        <v>-0.9584676633333339</v>
      </c>
      <c r="L152" s="494"/>
      <c r="M152" s="494"/>
      <c r="N152" s="494"/>
      <c r="O152" s="494"/>
      <c r="P152" s="135">
        <f>P111</f>
        <v>2.200592206666667</v>
      </c>
      <c r="Q152" s="562"/>
    </row>
    <row r="153" spans="1:17" ht="28.5" customHeight="1">
      <c r="A153" s="143" t="s">
        <v>300</v>
      </c>
      <c r="B153" s="82"/>
      <c r="C153" s="82"/>
      <c r="D153" s="82"/>
      <c r="E153" s="83"/>
      <c r="F153" s="82"/>
      <c r="G153" s="82"/>
      <c r="H153" s="82"/>
      <c r="I153" s="84"/>
      <c r="J153" s="82"/>
      <c r="K153" s="135">
        <f>K144</f>
        <v>0.47896249999999996</v>
      </c>
      <c r="L153" s="494"/>
      <c r="M153" s="494"/>
      <c r="N153" s="494"/>
      <c r="O153" s="494"/>
      <c r="P153" s="135">
        <f>P144</f>
        <v>-3.6109875000000007</v>
      </c>
      <c r="Q153" s="562"/>
    </row>
    <row r="154" spans="1:17" ht="28.5" customHeight="1">
      <c r="A154" s="143" t="s">
        <v>238</v>
      </c>
      <c r="B154" s="82"/>
      <c r="C154" s="82"/>
      <c r="D154" s="82"/>
      <c r="E154" s="83"/>
      <c r="F154" s="82"/>
      <c r="G154" s="82"/>
      <c r="H154" s="82"/>
      <c r="I154" s="84"/>
      <c r="J154" s="82"/>
      <c r="K154" s="135">
        <f>'ROHTAK ROAD'!K46</f>
        <v>-0.018637500000000015</v>
      </c>
      <c r="L154" s="494"/>
      <c r="M154" s="494"/>
      <c r="N154" s="494"/>
      <c r="O154" s="494"/>
      <c r="P154" s="135">
        <f>'ROHTAK ROAD'!P46</f>
        <v>0.41223750000000003</v>
      </c>
      <c r="Q154" s="562"/>
    </row>
    <row r="155" spans="1:17" ht="27.75" customHeight="1" thickBot="1">
      <c r="A155" s="145" t="s">
        <v>239</v>
      </c>
      <c r="B155" s="144"/>
      <c r="C155" s="144"/>
      <c r="D155" s="144"/>
      <c r="E155" s="144"/>
      <c r="F155" s="144"/>
      <c r="G155" s="144"/>
      <c r="H155" s="144"/>
      <c r="I155" s="144"/>
      <c r="J155" s="144"/>
      <c r="K155" s="414">
        <f>SUM(K152:K154)</f>
        <v>-0.49814266333333396</v>
      </c>
      <c r="L155" s="563"/>
      <c r="M155" s="563"/>
      <c r="N155" s="563"/>
      <c r="O155" s="563"/>
      <c r="P155" s="414">
        <f>SUM(P152:P154)</f>
        <v>-0.9981577933333334</v>
      </c>
      <c r="Q155" s="564"/>
    </row>
    <row r="159" ht="13.5" thickBot="1">
      <c r="A159" s="236"/>
    </row>
    <row r="160" spans="1:17" ht="12.75">
      <c r="A160" s="565"/>
      <c r="B160" s="566"/>
      <c r="C160" s="566"/>
      <c r="D160" s="566"/>
      <c r="E160" s="566"/>
      <c r="F160" s="566"/>
      <c r="G160" s="566"/>
      <c r="H160" s="560"/>
      <c r="I160" s="560"/>
      <c r="J160" s="560"/>
      <c r="K160" s="560"/>
      <c r="L160" s="560"/>
      <c r="M160" s="560"/>
      <c r="N160" s="560"/>
      <c r="O160" s="560"/>
      <c r="P160" s="560"/>
      <c r="Q160" s="561"/>
    </row>
    <row r="161" spans="1:17" ht="23.25">
      <c r="A161" s="567" t="s">
        <v>319</v>
      </c>
      <c r="B161" s="568"/>
      <c r="C161" s="568"/>
      <c r="D161" s="568"/>
      <c r="E161" s="568"/>
      <c r="F161" s="568"/>
      <c r="G161" s="568"/>
      <c r="H161" s="494"/>
      <c r="I161" s="494"/>
      <c r="J161" s="494"/>
      <c r="K161" s="494"/>
      <c r="L161" s="494"/>
      <c r="M161" s="494"/>
      <c r="N161" s="494"/>
      <c r="O161" s="494"/>
      <c r="P161" s="494"/>
      <c r="Q161" s="562"/>
    </row>
    <row r="162" spans="1:17" ht="12.75">
      <c r="A162" s="569"/>
      <c r="B162" s="568"/>
      <c r="C162" s="568"/>
      <c r="D162" s="568"/>
      <c r="E162" s="568"/>
      <c r="F162" s="568"/>
      <c r="G162" s="568"/>
      <c r="H162" s="494"/>
      <c r="I162" s="494"/>
      <c r="J162" s="494"/>
      <c r="K162" s="494"/>
      <c r="L162" s="494"/>
      <c r="M162" s="494"/>
      <c r="N162" s="494"/>
      <c r="O162" s="494"/>
      <c r="P162" s="494"/>
      <c r="Q162" s="562"/>
    </row>
    <row r="163" spans="1:17" ht="15.75">
      <c r="A163" s="570"/>
      <c r="B163" s="571"/>
      <c r="C163" s="571"/>
      <c r="D163" s="571"/>
      <c r="E163" s="571"/>
      <c r="F163" s="571"/>
      <c r="G163" s="571"/>
      <c r="H163" s="494"/>
      <c r="I163" s="494"/>
      <c r="J163" s="494"/>
      <c r="K163" s="572" t="s">
        <v>331</v>
      </c>
      <c r="L163" s="494"/>
      <c r="M163" s="494"/>
      <c r="N163" s="494"/>
      <c r="O163" s="494"/>
      <c r="P163" s="572" t="s">
        <v>332</v>
      </c>
      <c r="Q163" s="562"/>
    </row>
    <row r="164" spans="1:17" ht="12.75">
      <c r="A164" s="573"/>
      <c r="B164" s="94"/>
      <c r="C164" s="94"/>
      <c r="D164" s="94"/>
      <c r="E164" s="94"/>
      <c r="F164" s="94"/>
      <c r="G164" s="94"/>
      <c r="H164" s="494"/>
      <c r="I164" s="494"/>
      <c r="J164" s="494"/>
      <c r="K164" s="494"/>
      <c r="L164" s="494"/>
      <c r="M164" s="494"/>
      <c r="N164" s="494"/>
      <c r="O164" s="494"/>
      <c r="P164" s="494"/>
      <c r="Q164" s="562"/>
    </row>
    <row r="165" spans="1:17" ht="12.75">
      <c r="A165" s="573"/>
      <c r="B165" s="94"/>
      <c r="C165" s="94"/>
      <c r="D165" s="94"/>
      <c r="E165" s="94"/>
      <c r="F165" s="94"/>
      <c r="G165" s="94"/>
      <c r="H165" s="494"/>
      <c r="I165" s="494"/>
      <c r="J165" s="494"/>
      <c r="K165" s="494"/>
      <c r="L165" s="494"/>
      <c r="M165" s="494"/>
      <c r="N165" s="494"/>
      <c r="O165" s="494"/>
      <c r="P165" s="494"/>
      <c r="Q165" s="562"/>
    </row>
    <row r="166" spans="1:17" ht="24.75" customHeight="1">
      <c r="A166" s="574" t="s">
        <v>322</v>
      </c>
      <c r="B166" s="575"/>
      <c r="C166" s="575"/>
      <c r="D166" s="576"/>
      <c r="E166" s="576"/>
      <c r="F166" s="577"/>
      <c r="G166" s="576"/>
      <c r="H166" s="494"/>
      <c r="I166" s="494"/>
      <c r="J166" s="494"/>
      <c r="K166" s="578">
        <f>K155</f>
        <v>-0.49814266333333396</v>
      </c>
      <c r="L166" s="576" t="s">
        <v>320</v>
      </c>
      <c r="M166" s="494"/>
      <c r="N166" s="494"/>
      <c r="O166" s="494"/>
      <c r="P166" s="578">
        <f>P155</f>
        <v>-0.9981577933333334</v>
      </c>
      <c r="Q166" s="579" t="s">
        <v>320</v>
      </c>
    </row>
    <row r="167" spans="1:17" ht="15">
      <c r="A167" s="580"/>
      <c r="B167" s="581"/>
      <c r="C167" s="581"/>
      <c r="D167" s="568"/>
      <c r="E167" s="568"/>
      <c r="F167" s="582"/>
      <c r="G167" s="568"/>
      <c r="H167" s="494"/>
      <c r="I167" s="494"/>
      <c r="J167" s="494"/>
      <c r="K167" s="558"/>
      <c r="L167" s="568"/>
      <c r="M167" s="494"/>
      <c r="N167" s="494"/>
      <c r="O167" s="494"/>
      <c r="P167" s="558"/>
      <c r="Q167" s="583"/>
    </row>
    <row r="168" spans="1:17" ht="22.5" customHeight="1">
      <c r="A168" s="584" t="s">
        <v>321</v>
      </c>
      <c r="B168" s="45"/>
      <c r="C168" s="45"/>
      <c r="D168" s="568"/>
      <c r="E168" s="568"/>
      <c r="F168" s="585"/>
      <c r="G168" s="576"/>
      <c r="H168" s="494"/>
      <c r="I168" s="494"/>
      <c r="J168" s="494"/>
      <c r="K168" s="578">
        <f>'STEPPED UP GENCO'!K39</f>
        <v>0.24515344599999994</v>
      </c>
      <c r="L168" s="576" t="s">
        <v>320</v>
      </c>
      <c r="M168" s="494"/>
      <c r="N168" s="494"/>
      <c r="O168" s="494"/>
      <c r="P168" s="578">
        <f>'STEPPED UP GENCO'!P39</f>
        <v>-1.0092102628000001</v>
      </c>
      <c r="Q168" s="579" t="s">
        <v>320</v>
      </c>
    </row>
    <row r="169" spans="1:17" ht="12.75">
      <c r="A169" s="586"/>
      <c r="B169" s="494"/>
      <c r="C169" s="494"/>
      <c r="D169" s="494"/>
      <c r="E169" s="494"/>
      <c r="F169" s="494"/>
      <c r="G169" s="494"/>
      <c r="H169" s="494"/>
      <c r="I169" s="494"/>
      <c r="J169" s="494"/>
      <c r="K169" s="494"/>
      <c r="L169" s="494"/>
      <c r="M169" s="494"/>
      <c r="N169" s="494"/>
      <c r="O169" s="494"/>
      <c r="P169" s="494"/>
      <c r="Q169" s="562"/>
    </row>
    <row r="170" spans="1:17" ht="2.25" customHeight="1">
      <c r="A170" s="586"/>
      <c r="B170" s="494"/>
      <c r="C170" s="494"/>
      <c r="D170" s="494"/>
      <c r="E170" s="494"/>
      <c r="F170" s="494"/>
      <c r="G170" s="494"/>
      <c r="H170" s="494"/>
      <c r="I170" s="494"/>
      <c r="J170" s="494"/>
      <c r="K170" s="494"/>
      <c r="L170" s="494"/>
      <c r="M170" s="494"/>
      <c r="N170" s="494"/>
      <c r="O170" s="494"/>
      <c r="P170" s="494"/>
      <c r="Q170" s="562"/>
    </row>
    <row r="171" spans="1:17" ht="7.5" customHeight="1">
      <c r="A171" s="586"/>
      <c r="B171" s="494"/>
      <c r="C171" s="494"/>
      <c r="D171" s="494"/>
      <c r="E171" s="494"/>
      <c r="F171" s="494"/>
      <c r="G171" s="494"/>
      <c r="H171" s="494"/>
      <c r="I171" s="494"/>
      <c r="J171" s="494"/>
      <c r="K171" s="494"/>
      <c r="L171" s="494"/>
      <c r="M171" s="494"/>
      <c r="N171" s="494"/>
      <c r="O171" s="494"/>
      <c r="P171" s="494"/>
      <c r="Q171" s="562"/>
    </row>
    <row r="172" spans="1:17" ht="21" thickBot="1">
      <c r="A172" s="587"/>
      <c r="B172" s="563"/>
      <c r="C172" s="563"/>
      <c r="D172" s="563"/>
      <c r="E172" s="563"/>
      <c r="F172" s="563"/>
      <c r="G172" s="563"/>
      <c r="H172" s="588"/>
      <c r="I172" s="588"/>
      <c r="J172" s="589" t="s">
        <v>323</v>
      </c>
      <c r="K172" s="590">
        <f>SUM(K166:K171)</f>
        <v>-0.252989217333334</v>
      </c>
      <c r="L172" s="588" t="s">
        <v>320</v>
      </c>
      <c r="M172" s="591"/>
      <c r="N172" s="563"/>
      <c r="O172" s="563"/>
      <c r="P172" s="590">
        <f>SUM(P166:P171)</f>
        <v>-2.0073680561333336</v>
      </c>
      <c r="Q172" s="592" t="s">
        <v>320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4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5" zoomScaleNormal="85" zoomScalePageLayoutView="0" workbookViewId="0" topLeftCell="A1">
      <selection activeCell="N33" sqref="N33"/>
    </sheetView>
  </sheetViews>
  <sheetFormatPr defaultColWidth="9.140625" defaultRowHeight="12.75"/>
  <cols>
    <col min="1" max="1" width="6.8515625" style="454" customWidth="1"/>
    <col min="2" max="2" width="12.00390625" style="454" customWidth="1"/>
    <col min="3" max="3" width="9.8515625" style="454" bestFit="1" customWidth="1"/>
    <col min="4" max="5" width="9.140625" style="454" customWidth="1"/>
    <col min="6" max="6" width="9.28125" style="454" bestFit="1" customWidth="1"/>
    <col min="7" max="7" width="13.00390625" style="454" customWidth="1"/>
    <col min="8" max="8" width="12.140625" style="454" customWidth="1"/>
    <col min="9" max="9" width="9.28125" style="454" bestFit="1" customWidth="1"/>
    <col min="10" max="10" width="10.57421875" style="454" bestFit="1" customWidth="1"/>
    <col min="11" max="11" width="10.00390625" style="454" customWidth="1"/>
    <col min="12" max="13" width="11.8515625" style="454" customWidth="1"/>
    <col min="14" max="14" width="9.28125" style="454" bestFit="1" customWidth="1"/>
    <col min="15" max="15" width="10.57421875" style="454" bestFit="1" customWidth="1"/>
    <col min="16" max="16" width="12.7109375" style="454" customWidth="1"/>
    <col min="17" max="17" width="12.28125" style="454" customWidth="1"/>
    <col min="18" max="16384" width="9.140625" style="454" customWidth="1"/>
  </cols>
  <sheetData>
    <row r="1" spans="1:16" ht="24" thickBot="1">
      <c r="A1" s="3"/>
      <c r="G1" s="494"/>
      <c r="H1" s="494"/>
      <c r="I1" s="46" t="s">
        <v>387</v>
      </c>
      <c r="J1" s="494"/>
      <c r="K1" s="494"/>
      <c r="L1" s="494"/>
      <c r="M1" s="494"/>
      <c r="N1" s="46" t="s">
        <v>388</v>
      </c>
      <c r="O1" s="494"/>
      <c r="P1" s="494"/>
    </row>
    <row r="2" spans="1:17" ht="39.75" thickBot="1" thickTop="1">
      <c r="A2" s="516" t="s">
        <v>8</v>
      </c>
      <c r="B2" s="517" t="s">
        <v>9</v>
      </c>
      <c r="C2" s="518" t="s">
        <v>1</v>
      </c>
      <c r="D2" s="518" t="s">
        <v>2</v>
      </c>
      <c r="E2" s="518" t="s">
        <v>3</v>
      </c>
      <c r="F2" s="518" t="s">
        <v>10</v>
      </c>
      <c r="G2" s="516" t="str">
        <f>NDPL!G5</f>
        <v>FINAL READING 30/06/2018</v>
      </c>
      <c r="H2" s="518" t="str">
        <f>NDPL!H5</f>
        <v>INTIAL READING 01/06/2018</v>
      </c>
      <c r="I2" s="518" t="s">
        <v>4</v>
      </c>
      <c r="J2" s="518" t="s">
        <v>5</v>
      </c>
      <c r="K2" s="518" t="s">
        <v>6</v>
      </c>
      <c r="L2" s="516" t="str">
        <f>NDPL!G5</f>
        <v>FINAL READING 30/06/2018</v>
      </c>
      <c r="M2" s="518" t="str">
        <f>NDPL!H5</f>
        <v>INTIAL READING 01/06/2018</v>
      </c>
      <c r="N2" s="518" t="s">
        <v>4</v>
      </c>
      <c r="O2" s="518" t="s">
        <v>5</v>
      </c>
      <c r="P2" s="541" t="s">
        <v>6</v>
      </c>
      <c r="Q2" s="697"/>
    </row>
    <row r="3" ht="14.25" thickBot="1" thickTop="1"/>
    <row r="4" spans="1:17" ht="13.5" thickTop="1">
      <c r="A4" s="467"/>
      <c r="B4" s="249" t="s">
        <v>333</v>
      </c>
      <c r="C4" s="466"/>
      <c r="D4" s="466"/>
      <c r="E4" s="466"/>
      <c r="F4" s="600"/>
      <c r="G4" s="467"/>
      <c r="H4" s="466"/>
      <c r="I4" s="466"/>
      <c r="J4" s="466"/>
      <c r="K4" s="600"/>
      <c r="L4" s="467"/>
      <c r="M4" s="466"/>
      <c r="N4" s="466"/>
      <c r="O4" s="466"/>
      <c r="P4" s="600"/>
      <c r="Q4" s="548"/>
    </row>
    <row r="5" spans="1:17" ht="12.75">
      <c r="A5" s="698"/>
      <c r="B5" s="124" t="s">
        <v>337</v>
      </c>
      <c r="C5" s="125" t="s">
        <v>272</v>
      </c>
      <c r="D5" s="494"/>
      <c r="E5" s="494"/>
      <c r="F5" s="691"/>
      <c r="G5" s="698"/>
      <c r="H5" s="494"/>
      <c r="I5" s="494"/>
      <c r="J5" s="494"/>
      <c r="K5" s="691"/>
      <c r="L5" s="698"/>
      <c r="M5" s="494"/>
      <c r="N5" s="494"/>
      <c r="O5" s="494"/>
      <c r="P5" s="691"/>
      <c r="Q5" s="458"/>
    </row>
    <row r="6" spans="1:17" ht="15">
      <c r="A6" s="493">
        <v>1</v>
      </c>
      <c r="B6" s="494" t="s">
        <v>334</v>
      </c>
      <c r="C6" s="495">
        <v>5100238</v>
      </c>
      <c r="D6" s="122" t="s">
        <v>12</v>
      </c>
      <c r="E6" s="122" t="s">
        <v>274</v>
      </c>
      <c r="F6" s="496">
        <v>750</v>
      </c>
      <c r="G6" s="332">
        <v>14849</v>
      </c>
      <c r="H6" s="269">
        <v>14470</v>
      </c>
      <c r="I6" s="392">
        <f>G6-H6</f>
        <v>379</v>
      </c>
      <c r="J6" s="392">
        <f>$F6*I6</f>
        <v>284250</v>
      </c>
      <c r="K6" s="477">
        <f>J6/1000000</f>
        <v>0.28425</v>
      </c>
      <c r="L6" s="332">
        <v>999882</v>
      </c>
      <c r="M6" s="269">
        <v>999882</v>
      </c>
      <c r="N6" s="392">
        <f>L6-M6</f>
        <v>0</v>
      </c>
      <c r="O6" s="392">
        <f>$F6*N6</f>
        <v>0</v>
      </c>
      <c r="P6" s="477">
        <f>O6/1000000</f>
        <v>0</v>
      </c>
      <c r="Q6" s="470"/>
    </row>
    <row r="7" spans="1:17" ht="15">
      <c r="A7" s="493">
        <v>2</v>
      </c>
      <c r="B7" s="494" t="s">
        <v>335</v>
      </c>
      <c r="C7" s="495">
        <v>5295188</v>
      </c>
      <c r="D7" s="122" t="s">
        <v>12</v>
      </c>
      <c r="E7" s="122" t="s">
        <v>274</v>
      </c>
      <c r="F7" s="496">
        <v>1500</v>
      </c>
      <c r="G7" s="332">
        <v>4800</v>
      </c>
      <c r="H7" s="333">
        <v>4164</v>
      </c>
      <c r="I7" s="392">
        <f>G7-H7</f>
        <v>636</v>
      </c>
      <c r="J7" s="392">
        <f>$F7*I7</f>
        <v>954000</v>
      </c>
      <c r="K7" s="477">
        <f>J7/1000000</f>
        <v>0.954</v>
      </c>
      <c r="L7" s="332">
        <v>999995</v>
      </c>
      <c r="M7" s="333">
        <v>1000000</v>
      </c>
      <c r="N7" s="392">
        <f>L7-M7</f>
        <v>-5</v>
      </c>
      <c r="O7" s="392">
        <f>$F7*N7</f>
        <v>-7500</v>
      </c>
      <c r="P7" s="477">
        <f>O7/1000000</f>
        <v>-0.0075</v>
      </c>
      <c r="Q7" s="458"/>
    </row>
    <row r="8" spans="1:17" s="535" customFormat="1" ht="15">
      <c r="A8" s="526">
        <v>3</v>
      </c>
      <c r="B8" s="527" t="s">
        <v>336</v>
      </c>
      <c r="C8" s="528">
        <v>4864840</v>
      </c>
      <c r="D8" s="529" t="s">
        <v>12</v>
      </c>
      <c r="E8" s="529" t="s">
        <v>274</v>
      </c>
      <c r="F8" s="530">
        <v>750</v>
      </c>
      <c r="G8" s="531">
        <v>844879</v>
      </c>
      <c r="H8" s="333">
        <v>844419</v>
      </c>
      <c r="I8" s="532">
        <f>G8-H8</f>
        <v>460</v>
      </c>
      <c r="J8" s="532">
        <f>$F8*I8</f>
        <v>345000</v>
      </c>
      <c r="K8" s="533">
        <f>J8/1000000</f>
        <v>0.345</v>
      </c>
      <c r="L8" s="531">
        <v>998641</v>
      </c>
      <c r="M8" s="333">
        <v>998641</v>
      </c>
      <c r="N8" s="532">
        <f>L8-M8</f>
        <v>0</v>
      </c>
      <c r="O8" s="532">
        <f>$F8*N8</f>
        <v>0</v>
      </c>
      <c r="P8" s="533">
        <f>O8/1000000</f>
        <v>0</v>
      </c>
      <c r="Q8" s="534"/>
    </row>
    <row r="9" spans="1:17" ht="12.75">
      <c r="A9" s="493"/>
      <c r="B9" s="494"/>
      <c r="C9" s="495"/>
      <c r="D9" s="494"/>
      <c r="E9" s="494"/>
      <c r="F9" s="496"/>
      <c r="G9" s="493"/>
      <c r="H9" s="495"/>
      <c r="I9" s="494"/>
      <c r="J9" s="494"/>
      <c r="K9" s="691"/>
      <c r="L9" s="493"/>
      <c r="M9" s="495"/>
      <c r="N9" s="494"/>
      <c r="O9" s="494"/>
      <c r="P9" s="691"/>
      <c r="Q9" s="458"/>
    </row>
    <row r="10" spans="1:17" ht="12.75">
      <c r="A10" s="698"/>
      <c r="B10" s="494"/>
      <c r="C10" s="494"/>
      <c r="D10" s="494"/>
      <c r="E10" s="494"/>
      <c r="F10" s="691"/>
      <c r="G10" s="493"/>
      <c r="H10" s="495"/>
      <c r="I10" s="494"/>
      <c r="J10" s="494"/>
      <c r="K10" s="691"/>
      <c r="L10" s="493"/>
      <c r="M10" s="495"/>
      <c r="N10" s="494"/>
      <c r="O10" s="494"/>
      <c r="P10" s="691"/>
      <c r="Q10" s="458"/>
    </row>
    <row r="11" spans="1:17" ht="12.75">
      <c r="A11" s="698"/>
      <c r="B11" s="494"/>
      <c r="C11" s="494"/>
      <c r="D11" s="494"/>
      <c r="E11" s="494"/>
      <c r="F11" s="691"/>
      <c r="G11" s="493"/>
      <c r="H11" s="495"/>
      <c r="I11" s="494"/>
      <c r="J11" s="494"/>
      <c r="K11" s="691"/>
      <c r="L11" s="493"/>
      <c r="M11" s="495"/>
      <c r="N11" s="494"/>
      <c r="O11" s="494"/>
      <c r="P11" s="691"/>
      <c r="Q11" s="458"/>
    </row>
    <row r="12" spans="1:17" ht="12.75">
      <c r="A12" s="698"/>
      <c r="B12" s="494"/>
      <c r="C12" s="494"/>
      <c r="D12" s="494"/>
      <c r="E12" s="494"/>
      <c r="F12" s="691"/>
      <c r="G12" s="493"/>
      <c r="H12" s="495"/>
      <c r="I12" s="125" t="s">
        <v>310</v>
      </c>
      <c r="J12" s="494"/>
      <c r="K12" s="543">
        <f>SUM(K6:K8)</f>
        <v>1.5832499999999998</v>
      </c>
      <c r="L12" s="493"/>
      <c r="M12" s="495"/>
      <c r="N12" s="125" t="s">
        <v>310</v>
      </c>
      <c r="O12" s="494"/>
      <c r="P12" s="543">
        <f>SUM(P6:P8)</f>
        <v>-0.0075</v>
      </c>
      <c r="Q12" s="458"/>
    </row>
    <row r="13" spans="1:17" ht="12.75">
      <c r="A13" s="698"/>
      <c r="B13" s="494"/>
      <c r="C13" s="494"/>
      <c r="D13" s="494"/>
      <c r="E13" s="494"/>
      <c r="F13" s="691"/>
      <c r="G13" s="493"/>
      <c r="H13" s="495"/>
      <c r="I13" s="302"/>
      <c r="J13" s="494"/>
      <c r="K13" s="189"/>
      <c r="L13" s="493"/>
      <c r="M13" s="495"/>
      <c r="N13" s="302"/>
      <c r="O13" s="494"/>
      <c r="P13" s="189"/>
      <c r="Q13" s="458"/>
    </row>
    <row r="14" spans="1:17" ht="12.75">
      <c r="A14" s="698"/>
      <c r="B14" s="494"/>
      <c r="C14" s="494"/>
      <c r="D14" s="494"/>
      <c r="E14" s="494"/>
      <c r="F14" s="691"/>
      <c r="G14" s="493"/>
      <c r="H14" s="495"/>
      <c r="I14" s="494"/>
      <c r="J14" s="494"/>
      <c r="K14" s="691"/>
      <c r="L14" s="493"/>
      <c r="M14" s="495"/>
      <c r="N14" s="494"/>
      <c r="O14" s="494"/>
      <c r="P14" s="691"/>
      <c r="Q14" s="458"/>
    </row>
    <row r="15" spans="1:17" ht="12.75">
      <c r="A15" s="698"/>
      <c r="B15" s="118" t="s">
        <v>151</v>
      </c>
      <c r="C15" s="494"/>
      <c r="D15" s="494"/>
      <c r="E15" s="494"/>
      <c r="F15" s="691"/>
      <c r="G15" s="493"/>
      <c r="H15" s="495"/>
      <c r="I15" s="494"/>
      <c r="J15" s="494"/>
      <c r="K15" s="691"/>
      <c r="L15" s="493"/>
      <c r="M15" s="495"/>
      <c r="N15" s="494"/>
      <c r="O15" s="494"/>
      <c r="P15" s="691"/>
      <c r="Q15" s="458"/>
    </row>
    <row r="16" spans="1:17" ht="12.75">
      <c r="A16" s="699"/>
      <c r="B16" s="118" t="s">
        <v>271</v>
      </c>
      <c r="C16" s="109" t="s">
        <v>272</v>
      </c>
      <c r="D16" s="109"/>
      <c r="E16" s="110"/>
      <c r="F16" s="111"/>
      <c r="G16" s="112"/>
      <c r="H16" s="495"/>
      <c r="I16" s="494"/>
      <c r="J16" s="494"/>
      <c r="K16" s="691"/>
      <c r="L16" s="493"/>
      <c r="M16" s="495"/>
      <c r="N16" s="494"/>
      <c r="O16" s="494"/>
      <c r="P16" s="691"/>
      <c r="Q16" s="458"/>
    </row>
    <row r="17" spans="1:17" ht="15">
      <c r="A17" s="112">
        <v>1</v>
      </c>
      <c r="B17" s="113" t="s">
        <v>273</v>
      </c>
      <c r="C17" s="114">
        <v>5100232</v>
      </c>
      <c r="D17" s="115" t="s">
        <v>12</v>
      </c>
      <c r="E17" s="115" t="s">
        <v>274</v>
      </c>
      <c r="F17" s="116">
        <v>5000</v>
      </c>
      <c r="G17" s="332">
        <v>1152</v>
      </c>
      <c r="H17" s="269">
        <v>1152</v>
      </c>
      <c r="I17" s="392">
        <f>G17-H17</f>
        <v>0</v>
      </c>
      <c r="J17" s="392">
        <f>$F17*I17</f>
        <v>0</v>
      </c>
      <c r="K17" s="477">
        <f>J17/1000000</f>
        <v>0</v>
      </c>
      <c r="L17" s="332">
        <v>12423</v>
      </c>
      <c r="M17" s="269">
        <v>12038</v>
      </c>
      <c r="N17" s="392">
        <f>L17-M17</f>
        <v>385</v>
      </c>
      <c r="O17" s="392">
        <f>$F17*N17</f>
        <v>1925000</v>
      </c>
      <c r="P17" s="477">
        <f>O17/1000000</f>
        <v>1.925</v>
      </c>
      <c r="Q17" s="458"/>
    </row>
    <row r="18" spans="1:17" ht="15">
      <c r="A18" s="112">
        <v>2</v>
      </c>
      <c r="B18" s="121" t="s">
        <v>275</v>
      </c>
      <c r="C18" s="114">
        <v>4864938</v>
      </c>
      <c r="D18" s="115" t="s">
        <v>12</v>
      </c>
      <c r="E18" s="115" t="s">
        <v>274</v>
      </c>
      <c r="F18" s="116">
        <v>1000</v>
      </c>
      <c r="G18" s="332">
        <v>999964</v>
      </c>
      <c r="H18" s="333">
        <v>999964</v>
      </c>
      <c r="I18" s="392">
        <f>G18-H18</f>
        <v>0</v>
      </c>
      <c r="J18" s="392">
        <f>$F18*I18</f>
        <v>0</v>
      </c>
      <c r="K18" s="477">
        <f>J18/1000000</f>
        <v>0</v>
      </c>
      <c r="L18" s="332">
        <v>912143</v>
      </c>
      <c r="M18" s="333">
        <v>915180</v>
      </c>
      <c r="N18" s="392">
        <f>L18-M18</f>
        <v>-3037</v>
      </c>
      <c r="O18" s="392">
        <f>$F18*N18</f>
        <v>-3037000</v>
      </c>
      <c r="P18" s="477">
        <f>O18/1000000</f>
        <v>-3.037</v>
      </c>
      <c r="Q18" s="470"/>
    </row>
    <row r="19" spans="1:17" ht="15">
      <c r="A19" s="112">
        <v>3</v>
      </c>
      <c r="B19" s="113" t="s">
        <v>276</v>
      </c>
      <c r="C19" s="114">
        <v>4864947</v>
      </c>
      <c r="D19" s="115" t="s">
        <v>12</v>
      </c>
      <c r="E19" s="115" t="s">
        <v>274</v>
      </c>
      <c r="F19" s="116">
        <v>1000</v>
      </c>
      <c r="G19" s="332">
        <v>973730</v>
      </c>
      <c r="H19" s="333">
        <v>973818</v>
      </c>
      <c r="I19" s="392">
        <f>G19-H19</f>
        <v>-88</v>
      </c>
      <c r="J19" s="392">
        <f>$F19*I19</f>
        <v>-88000</v>
      </c>
      <c r="K19" s="477">
        <f>J19/1000000</f>
        <v>-0.088</v>
      </c>
      <c r="L19" s="332">
        <v>448</v>
      </c>
      <c r="M19" s="333">
        <v>409</v>
      </c>
      <c r="N19" s="392">
        <f>L19-M19</f>
        <v>39</v>
      </c>
      <c r="O19" s="392">
        <f>$F19*N19</f>
        <v>39000</v>
      </c>
      <c r="P19" s="477">
        <f>O19/1000000</f>
        <v>0.039</v>
      </c>
      <c r="Q19" s="704"/>
    </row>
    <row r="20" spans="1:17" ht="12.75">
      <c r="A20" s="112"/>
      <c r="B20" s="113"/>
      <c r="C20" s="114"/>
      <c r="D20" s="115"/>
      <c r="E20" s="115"/>
      <c r="F20" s="117"/>
      <c r="G20" s="126"/>
      <c r="H20" s="494"/>
      <c r="I20" s="392"/>
      <c r="J20" s="392"/>
      <c r="K20" s="477"/>
      <c r="L20" s="620"/>
      <c r="M20" s="619"/>
      <c r="N20" s="392"/>
      <c r="O20" s="392"/>
      <c r="P20" s="477"/>
      <c r="Q20" s="458"/>
    </row>
    <row r="21" spans="1:17" ht="12.75">
      <c r="A21" s="698"/>
      <c r="B21" s="494"/>
      <c r="C21" s="494"/>
      <c r="D21" s="494"/>
      <c r="E21" s="494"/>
      <c r="F21" s="691"/>
      <c r="G21" s="698"/>
      <c r="H21" s="494"/>
      <c r="I21" s="494"/>
      <c r="J21" s="494"/>
      <c r="K21" s="691"/>
      <c r="L21" s="698"/>
      <c r="M21" s="494"/>
      <c r="N21" s="494"/>
      <c r="O21" s="494"/>
      <c r="P21" s="691"/>
      <c r="Q21" s="458"/>
    </row>
    <row r="22" spans="1:17" ht="12.75">
      <c r="A22" s="698"/>
      <c r="B22" s="494"/>
      <c r="C22" s="494"/>
      <c r="D22" s="494"/>
      <c r="E22" s="494"/>
      <c r="F22" s="691"/>
      <c r="G22" s="698"/>
      <c r="H22" s="494"/>
      <c r="I22" s="494"/>
      <c r="J22" s="494"/>
      <c r="K22" s="691"/>
      <c r="L22" s="698"/>
      <c r="M22" s="494"/>
      <c r="N22" s="494"/>
      <c r="O22" s="494"/>
      <c r="P22" s="691"/>
      <c r="Q22" s="458"/>
    </row>
    <row r="23" spans="1:17" ht="12.75">
      <c r="A23" s="698"/>
      <c r="B23" s="494"/>
      <c r="C23" s="494"/>
      <c r="D23" s="494"/>
      <c r="E23" s="494"/>
      <c r="F23" s="691"/>
      <c r="G23" s="698"/>
      <c r="H23" s="494"/>
      <c r="I23" s="125" t="s">
        <v>310</v>
      </c>
      <c r="J23" s="494"/>
      <c r="K23" s="543">
        <f>SUM(K17:K19)</f>
        <v>-0.088</v>
      </c>
      <c r="L23" s="698"/>
      <c r="M23" s="494"/>
      <c r="N23" s="125" t="s">
        <v>310</v>
      </c>
      <c r="O23" s="494"/>
      <c r="P23" s="543">
        <f>SUM(P17:P19)</f>
        <v>-1.073</v>
      </c>
      <c r="Q23" s="458"/>
    </row>
    <row r="24" spans="1:17" ht="13.5" thickBot="1">
      <c r="A24" s="601"/>
      <c r="B24" s="497"/>
      <c r="C24" s="497"/>
      <c r="D24" s="497"/>
      <c r="E24" s="497"/>
      <c r="F24" s="602"/>
      <c r="G24" s="601"/>
      <c r="H24" s="497"/>
      <c r="I24" s="497"/>
      <c r="J24" s="497"/>
      <c r="K24" s="602"/>
      <c r="L24" s="601"/>
      <c r="M24" s="497"/>
      <c r="N24" s="497"/>
      <c r="O24" s="497"/>
      <c r="P24" s="602"/>
      <c r="Q24" s="559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7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2" zoomScaleNormal="85" zoomScaleSheetLayoutView="82" zoomScalePageLayoutView="0" workbookViewId="0" topLeftCell="A139">
      <selection activeCell="L100" sqref="L10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93" customFormat="1" ht="13.5" customHeight="1">
      <c r="A1" s="295" t="s">
        <v>231</v>
      </c>
    </row>
    <row r="2" spans="1:18" s="193" customFormat="1" ht="13.5" customHeight="1">
      <c r="A2" s="794" t="s">
        <v>232</v>
      </c>
      <c r="K2" s="798"/>
      <c r="Q2" s="799" t="str">
        <f>NDPL!$Q$1</f>
        <v>JUNE-2018</v>
      </c>
      <c r="R2" s="799"/>
    </row>
    <row r="3" s="193" customFormat="1" ht="13.5" customHeight="1">
      <c r="A3" s="593" t="s">
        <v>82</v>
      </c>
    </row>
    <row r="4" spans="1:16" s="193" customFormat="1" ht="13.5" customHeight="1" thickBot="1">
      <c r="A4" s="593" t="s">
        <v>240</v>
      </c>
      <c r="G4" s="213"/>
      <c r="H4" s="213"/>
      <c r="I4" s="798" t="s">
        <v>7</v>
      </c>
      <c r="J4" s="213"/>
      <c r="K4" s="213"/>
      <c r="L4" s="213"/>
      <c r="M4" s="213"/>
      <c r="N4" s="798" t="s">
        <v>388</v>
      </c>
      <c r="O4" s="213"/>
      <c r="P4" s="213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30/06/2018</v>
      </c>
      <c r="H5" s="33" t="str">
        <f>NDPL!H5</f>
        <v>INTIAL READING 01/06/2018</v>
      </c>
      <c r="I5" s="33" t="s">
        <v>4</v>
      </c>
      <c r="J5" s="33" t="s">
        <v>5</v>
      </c>
      <c r="K5" s="33" t="s">
        <v>6</v>
      </c>
      <c r="L5" s="35" t="str">
        <f>NDPL!G5</f>
        <v>FINAL READING 30/06/2018</v>
      </c>
      <c r="M5" s="33" t="str">
        <f>NDPL!H5</f>
        <v>INTIAL READING 01/06/2018</v>
      </c>
      <c r="N5" s="33" t="s">
        <v>4</v>
      </c>
      <c r="O5" s="33" t="s">
        <v>5</v>
      </c>
      <c r="P5" s="33" t="s">
        <v>6</v>
      </c>
      <c r="Q5" s="175" t="s">
        <v>301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0"/>
      <c r="B7" s="351" t="s">
        <v>138</v>
      </c>
      <c r="C7" s="341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46"/>
    </row>
    <row r="8" spans="1:17" s="454" customFormat="1" ht="15.75" customHeight="1">
      <c r="A8" s="352">
        <v>1</v>
      </c>
      <c r="B8" s="353" t="s">
        <v>83</v>
      </c>
      <c r="C8" s="356">
        <v>4865110</v>
      </c>
      <c r="D8" s="40" t="s">
        <v>12</v>
      </c>
      <c r="E8" s="41" t="s">
        <v>338</v>
      </c>
      <c r="F8" s="362">
        <v>100</v>
      </c>
      <c r="G8" s="332">
        <v>11204</v>
      </c>
      <c r="H8" s="333">
        <v>11288</v>
      </c>
      <c r="I8" s="269">
        <f aca="true" t="shared" si="0" ref="I8:I13">G8-H8</f>
        <v>-84</v>
      </c>
      <c r="J8" s="269">
        <f aca="true" t="shared" si="1" ref="J8:J14">$F8*I8</f>
        <v>-8400</v>
      </c>
      <c r="K8" s="269">
        <f aca="true" t="shared" si="2" ref="K8:K14">J8/1000000</f>
        <v>-0.0084</v>
      </c>
      <c r="L8" s="332">
        <v>993724</v>
      </c>
      <c r="M8" s="333">
        <v>994086</v>
      </c>
      <c r="N8" s="269">
        <f aca="true" t="shared" si="3" ref="N8:N13">L8-M8</f>
        <v>-362</v>
      </c>
      <c r="O8" s="269">
        <f aca="true" t="shared" si="4" ref="O8:O14">$F8*N8</f>
        <v>-36200</v>
      </c>
      <c r="P8" s="269">
        <f aca="true" t="shared" si="5" ref="P8:P14">O8/1000000</f>
        <v>-0.0362</v>
      </c>
      <c r="Q8" s="458"/>
    </row>
    <row r="9" spans="1:17" s="454" customFormat="1" ht="15.75" customHeight="1">
      <c r="A9" s="352">
        <v>2</v>
      </c>
      <c r="B9" s="353" t="s">
        <v>84</v>
      </c>
      <c r="C9" s="356">
        <v>4865080</v>
      </c>
      <c r="D9" s="40" t="s">
        <v>12</v>
      </c>
      <c r="E9" s="41" t="s">
        <v>338</v>
      </c>
      <c r="F9" s="362">
        <v>300</v>
      </c>
      <c r="G9" s="332">
        <v>8217</v>
      </c>
      <c r="H9" s="333">
        <v>8118</v>
      </c>
      <c r="I9" s="269">
        <f t="shared" si="0"/>
        <v>99</v>
      </c>
      <c r="J9" s="269">
        <f t="shared" si="1"/>
        <v>29700</v>
      </c>
      <c r="K9" s="269">
        <f t="shared" si="2"/>
        <v>0.0297</v>
      </c>
      <c r="L9" s="332">
        <v>4385</v>
      </c>
      <c r="M9" s="333">
        <v>4775</v>
      </c>
      <c r="N9" s="269">
        <f t="shared" si="3"/>
        <v>-390</v>
      </c>
      <c r="O9" s="269">
        <f t="shared" si="4"/>
        <v>-117000</v>
      </c>
      <c r="P9" s="269">
        <f t="shared" si="5"/>
        <v>-0.117</v>
      </c>
      <c r="Q9" s="470"/>
    </row>
    <row r="10" spans="1:17" s="454" customFormat="1" ht="15.75" customHeight="1">
      <c r="A10" s="352">
        <v>3</v>
      </c>
      <c r="B10" s="353" t="s">
        <v>85</v>
      </c>
      <c r="C10" s="356">
        <v>5295197</v>
      </c>
      <c r="D10" s="40" t="s">
        <v>12</v>
      </c>
      <c r="E10" s="41" t="s">
        <v>338</v>
      </c>
      <c r="F10" s="362">
        <v>75</v>
      </c>
      <c r="G10" s="332">
        <v>29304</v>
      </c>
      <c r="H10" s="333">
        <v>28694</v>
      </c>
      <c r="I10" s="269">
        <f>G10-H10</f>
        <v>610</v>
      </c>
      <c r="J10" s="269">
        <f>$F10*I10</f>
        <v>45750</v>
      </c>
      <c r="K10" s="269">
        <f>J10/1000000</f>
        <v>0.04575</v>
      </c>
      <c r="L10" s="332">
        <v>325293</v>
      </c>
      <c r="M10" s="333">
        <v>319719</v>
      </c>
      <c r="N10" s="269">
        <f>L10-M10</f>
        <v>5574</v>
      </c>
      <c r="O10" s="269">
        <f>$F10*N10</f>
        <v>418050</v>
      </c>
      <c r="P10" s="269">
        <f>O10/1000000</f>
        <v>0.41805</v>
      </c>
      <c r="Q10" s="458"/>
    </row>
    <row r="11" spans="1:17" s="454" customFormat="1" ht="15.75" customHeight="1">
      <c r="A11" s="352">
        <v>4</v>
      </c>
      <c r="B11" s="353" t="s">
        <v>86</v>
      </c>
      <c r="C11" s="356">
        <v>4865184</v>
      </c>
      <c r="D11" s="40" t="s">
        <v>12</v>
      </c>
      <c r="E11" s="41" t="s">
        <v>338</v>
      </c>
      <c r="F11" s="362">
        <v>300</v>
      </c>
      <c r="G11" s="332">
        <v>998313</v>
      </c>
      <c r="H11" s="333">
        <v>998301</v>
      </c>
      <c r="I11" s="269">
        <f t="shared" si="0"/>
        <v>12</v>
      </c>
      <c r="J11" s="269">
        <f t="shared" si="1"/>
        <v>3600</v>
      </c>
      <c r="K11" s="269">
        <f t="shared" si="2"/>
        <v>0.0036</v>
      </c>
      <c r="L11" s="332">
        <v>5936</v>
      </c>
      <c r="M11" s="333">
        <v>5592</v>
      </c>
      <c r="N11" s="269">
        <f t="shared" si="3"/>
        <v>344</v>
      </c>
      <c r="O11" s="269">
        <f t="shared" si="4"/>
        <v>103200</v>
      </c>
      <c r="P11" s="269">
        <f t="shared" si="5"/>
        <v>0.1032</v>
      </c>
      <c r="Q11" s="458"/>
    </row>
    <row r="12" spans="1:17" s="454" customFormat="1" ht="15">
      <c r="A12" s="352">
        <v>5</v>
      </c>
      <c r="B12" s="353" t="s">
        <v>87</v>
      </c>
      <c r="C12" s="356">
        <v>4865103</v>
      </c>
      <c r="D12" s="40" t="s">
        <v>12</v>
      </c>
      <c r="E12" s="41" t="s">
        <v>338</v>
      </c>
      <c r="F12" s="362">
        <v>1333.3</v>
      </c>
      <c r="G12" s="332">
        <v>1732</v>
      </c>
      <c r="H12" s="333">
        <v>1728</v>
      </c>
      <c r="I12" s="269">
        <f t="shared" si="0"/>
        <v>4</v>
      </c>
      <c r="J12" s="269">
        <f t="shared" si="1"/>
        <v>5333.2</v>
      </c>
      <c r="K12" s="269">
        <f t="shared" si="2"/>
        <v>0.0053332</v>
      </c>
      <c r="L12" s="332">
        <v>3410</v>
      </c>
      <c r="M12" s="333">
        <v>3357</v>
      </c>
      <c r="N12" s="269">
        <f t="shared" si="3"/>
        <v>53</v>
      </c>
      <c r="O12" s="269">
        <f t="shared" si="4"/>
        <v>70664.9</v>
      </c>
      <c r="P12" s="269">
        <f t="shared" si="5"/>
        <v>0.07066489999999999</v>
      </c>
      <c r="Q12" s="464"/>
    </row>
    <row r="13" spans="1:17" s="454" customFormat="1" ht="15.75" customHeight="1">
      <c r="A13" s="352">
        <v>6</v>
      </c>
      <c r="B13" s="353" t="s">
        <v>88</v>
      </c>
      <c r="C13" s="356">
        <v>4865101</v>
      </c>
      <c r="D13" s="40" t="s">
        <v>12</v>
      </c>
      <c r="E13" s="41" t="s">
        <v>338</v>
      </c>
      <c r="F13" s="362">
        <v>100</v>
      </c>
      <c r="G13" s="332">
        <v>35798</v>
      </c>
      <c r="H13" s="333">
        <v>35179</v>
      </c>
      <c r="I13" s="269">
        <f t="shared" si="0"/>
        <v>619</v>
      </c>
      <c r="J13" s="269">
        <f t="shared" si="1"/>
        <v>61900</v>
      </c>
      <c r="K13" s="269">
        <f t="shared" si="2"/>
        <v>0.0619</v>
      </c>
      <c r="L13" s="332">
        <v>154612</v>
      </c>
      <c r="M13" s="333">
        <v>155377</v>
      </c>
      <c r="N13" s="269">
        <f t="shared" si="3"/>
        <v>-765</v>
      </c>
      <c r="O13" s="269">
        <f t="shared" si="4"/>
        <v>-76500</v>
      </c>
      <c r="P13" s="269">
        <f t="shared" si="5"/>
        <v>-0.0765</v>
      </c>
      <c r="Q13" s="458"/>
    </row>
    <row r="14" spans="1:17" s="454" customFormat="1" ht="15.75" customHeight="1">
      <c r="A14" s="352">
        <v>7</v>
      </c>
      <c r="B14" s="353" t="s">
        <v>89</v>
      </c>
      <c r="C14" s="356">
        <v>5295196</v>
      </c>
      <c r="D14" s="40" t="s">
        <v>12</v>
      </c>
      <c r="E14" s="41" t="s">
        <v>338</v>
      </c>
      <c r="F14" s="762">
        <v>75</v>
      </c>
      <c r="G14" s="332">
        <v>17368</v>
      </c>
      <c r="H14" s="333">
        <v>16525</v>
      </c>
      <c r="I14" s="269">
        <f>G14-H14</f>
        <v>843</v>
      </c>
      <c r="J14" s="269">
        <f t="shared" si="1"/>
        <v>63225</v>
      </c>
      <c r="K14" s="269">
        <f t="shared" si="2"/>
        <v>0.063225</v>
      </c>
      <c r="L14" s="332">
        <v>43892</v>
      </c>
      <c r="M14" s="333">
        <v>41336</v>
      </c>
      <c r="N14" s="269">
        <f>L14-M14</f>
        <v>2556</v>
      </c>
      <c r="O14" s="269">
        <f t="shared" si="4"/>
        <v>191700</v>
      </c>
      <c r="P14" s="269">
        <f t="shared" si="5"/>
        <v>0.1917</v>
      </c>
      <c r="Q14" s="458"/>
    </row>
    <row r="15" spans="1:17" ht="15.75" customHeight="1">
      <c r="A15" s="352"/>
      <c r="B15" s="355" t="s">
        <v>11</v>
      </c>
      <c r="C15" s="356"/>
      <c r="D15" s="40"/>
      <c r="E15" s="40"/>
      <c r="F15" s="362"/>
      <c r="G15" s="330"/>
      <c r="H15" s="331"/>
      <c r="I15" s="380"/>
      <c r="J15" s="380"/>
      <c r="K15" s="380"/>
      <c r="L15" s="381"/>
      <c r="M15" s="380"/>
      <c r="N15" s="380"/>
      <c r="O15" s="380"/>
      <c r="P15" s="380"/>
      <c r="Q15" s="147"/>
    </row>
    <row r="16" spans="1:17" s="454" customFormat="1" ht="15.75" customHeight="1">
      <c r="A16" s="352">
        <v>8</v>
      </c>
      <c r="B16" s="353" t="s">
        <v>359</v>
      </c>
      <c r="C16" s="356">
        <v>4864884</v>
      </c>
      <c r="D16" s="40" t="s">
        <v>12</v>
      </c>
      <c r="E16" s="41" t="s">
        <v>338</v>
      </c>
      <c r="F16" s="362">
        <v>1000</v>
      </c>
      <c r="G16" s="332">
        <v>985889</v>
      </c>
      <c r="H16" s="333">
        <v>985895</v>
      </c>
      <c r="I16" s="269">
        <f aca="true" t="shared" si="6" ref="I16:I27">G16-H16</f>
        <v>-6</v>
      </c>
      <c r="J16" s="269">
        <f aca="true" t="shared" si="7" ref="J16:J27">$F16*I16</f>
        <v>-6000</v>
      </c>
      <c r="K16" s="269">
        <f aca="true" t="shared" si="8" ref="K16:K27">J16/1000000</f>
        <v>-0.006</v>
      </c>
      <c r="L16" s="332">
        <v>2260</v>
      </c>
      <c r="M16" s="333">
        <v>2256</v>
      </c>
      <c r="N16" s="269">
        <f aca="true" t="shared" si="9" ref="N16:N27">L16-M16</f>
        <v>4</v>
      </c>
      <c r="O16" s="269">
        <f aca="true" t="shared" si="10" ref="O16:O27">$F16*N16</f>
        <v>4000</v>
      </c>
      <c r="P16" s="269">
        <f aca="true" t="shared" si="11" ref="P16:P27">O16/1000000</f>
        <v>0.004</v>
      </c>
      <c r="Q16" s="488"/>
    </row>
    <row r="17" spans="1:17" s="454" customFormat="1" ht="15.75" customHeight="1">
      <c r="A17" s="352">
        <v>9</v>
      </c>
      <c r="B17" s="353" t="s">
        <v>90</v>
      </c>
      <c r="C17" s="356">
        <v>5295122</v>
      </c>
      <c r="D17" s="40" t="s">
        <v>12</v>
      </c>
      <c r="E17" s="41" t="s">
        <v>338</v>
      </c>
      <c r="F17" s="362">
        <v>100</v>
      </c>
      <c r="G17" s="332">
        <v>976635</v>
      </c>
      <c r="H17" s="333">
        <v>976635</v>
      </c>
      <c r="I17" s="269">
        <f t="shared" si="6"/>
        <v>0</v>
      </c>
      <c r="J17" s="269">
        <f t="shared" si="7"/>
        <v>0</v>
      </c>
      <c r="K17" s="269">
        <f t="shared" si="8"/>
        <v>0</v>
      </c>
      <c r="L17" s="332">
        <v>35907</v>
      </c>
      <c r="M17" s="333">
        <v>35669</v>
      </c>
      <c r="N17" s="269">
        <f t="shared" si="9"/>
        <v>238</v>
      </c>
      <c r="O17" s="269">
        <f t="shared" si="10"/>
        <v>23800</v>
      </c>
      <c r="P17" s="269">
        <f t="shared" si="11"/>
        <v>0.0238</v>
      </c>
      <c r="Q17" s="458" t="s">
        <v>483</v>
      </c>
    </row>
    <row r="18" spans="1:17" s="454" customFormat="1" ht="15.75" customHeight="1">
      <c r="A18" s="352"/>
      <c r="B18" s="353"/>
      <c r="C18" s="356">
        <v>4864897</v>
      </c>
      <c r="D18" s="40" t="s">
        <v>12</v>
      </c>
      <c r="E18" s="41" t="s">
        <v>338</v>
      </c>
      <c r="F18" s="362">
        <v>500</v>
      </c>
      <c r="G18" s="332">
        <v>0</v>
      </c>
      <c r="H18" s="333">
        <v>0</v>
      </c>
      <c r="I18" s="269">
        <f>G18-H18</f>
        <v>0</v>
      </c>
      <c r="J18" s="269">
        <f>$F18*I18</f>
        <v>0</v>
      </c>
      <c r="K18" s="269">
        <f>J18/1000000</f>
        <v>0</v>
      </c>
      <c r="L18" s="332">
        <v>258</v>
      </c>
      <c r="M18" s="333">
        <v>0</v>
      </c>
      <c r="N18" s="269">
        <f>L18-M18</f>
        <v>258</v>
      </c>
      <c r="O18" s="269">
        <f>$F18*N18</f>
        <v>129000</v>
      </c>
      <c r="P18" s="269">
        <f>O18/1000000</f>
        <v>0.129</v>
      </c>
      <c r="Q18" s="458" t="s">
        <v>476</v>
      </c>
    </row>
    <row r="19" spans="1:17" s="454" customFormat="1" ht="15.75" customHeight="1">
      <c r="A19" s="352">
        <v>10</v>
      </c>
      <c r="B19" s="353" t="s">
        <v>121</v>
      </c>
      <c r="C19" s="356">
        <v>4864832</v>
      </c>
      <c r="D19" s="40" t="s">
        <v>12</v>
      </c>
      <c r="E19" s="41" t="s">
        <v>338</v>
      </c>
      <c r="F19" s="362">
        <v>1000</v>
      </c>
      <c r="G19" s="332">
        <v>999214</v>
      </c>
      <c r="H19" s="333">
        <v>999196</v>
      </c>
      <c r="I19" s="269">
        <f t="shared" si="6"/>
        <v>18</v>
      </c>
      <c r="J19" s="269">
        <f t="shared" si="7"/>
        <v>18000</v>
      </c>
      <c r="K19" s="269">
        <f t="shared" si="8"/>
        <v>0.018</v>
      </c>
      <c r="L19" s="332">
        <v>1480</v>
      </c>
      <c r="M19" s="333">
        <v>1479</v>
      </c>
      <c r="N19" s="269">
        <f t="shared" si="9"/>
        <v>1</v>
      </c>
      <c r="O19" s="269">
        <f t="shared" si="10"/>
        <v>1000</v>
      </c>
      <c r="P19" s="269">
        <f t="shared" si="11"/>
        <v>0.001</v>
      </c>
      <c r="Q19" s="458"/>
    </row>
    <row r="20" spans="1:17" s="454" customFormat="1" ht="15.75" customHeight="1">
      <c r="A20" s="352">
        <v>11</v>
      </c>
      <c r="B20" s="353" t="s">
        <v>91</v>
      </c>
      <c r="C20" s="356">
        <v>4864833</v>
      </c>
      <c r="D20" s="40" t="s">
        <v>12</v>
      </c>
      <c r="E20" s="41" t="s">
        <v>338</v>
      </c>
      <c r="F20" s="362">
        <v>1000</v>
      </c>
      <c r="G20" s="332">
        <v>992182</v>
      </c>
      <c r="H20" s="333">
        <v>992214</v>
      </c>
      <c r="I20" s="269">
        <f t="shared" si="6"/>
        <v>-32</v>
      </c>
      <c r="J20" s="269">
        <f t="shared" si="7"/>
        <v>-32000</v>
      </c>
      <c r="K20" s="269">
        <f t="shared" si="8"/>
        <v>-0.032</v>
      </c>
      <c r="L20" s="332">
        <v>1486</v>
      </c>
      <c r="M20" s="333">
        <v>1470</v>
      </c>
      <c r="N20" s="269">
        <f t="shared" si="9"/>
        <v>16</v>
      </c>
      <c r="O20" s="269">
        <f t="shared" si="10"/>
        <v>16000</v>
      </c>
      <c r="P20" s="269">
        <f t="shared" si="11"/>
        <v>0.016</v>
      </c>
      <c r="Q20" s="458"/>
    </row>
    <row r="21" spans="1:17" s="454" customFormat="1" ht="15.75" customHeight="1">
      <c r="A21" s="352">
        <v>12</v>
      </c>
      <c r="B21" s="353" t="s">
        <v>92</v>
      </c>
      <c r="C21" s="356">
        <v>4864834</v>
      </c>
      <c r="D21" s="40" t="s">
        <v>12</v>
      </c>
      <c r="E21" s="41" t="s">
        <v>338</v>
      </c>
      <c r="F21" s="362">
        <v>1000</v>
      </c>
      <c r="G21" s="332">
        <v>993398</v>
      </c>
      <c r="H21" s="333">
        <v>993398</v>
      </c>
      <c r="I21" s="269">
        <f t="shared" si="6"/>
        <v>0</v>
      </c>
      <c r="J21" s="269">
        <f t="shared" si="7"/>
        <v>0</v>
      </c>
      <c r="K21" s="269">
        <f t="shared" si="8"/>
        <v>0</v>
      </c>
      <c r="L21" s="332">
        <v>5636</v>
      </c>
      <c r="M21" s="333">
        <v>5493</v>
      </c>
      <c r="N21" s="269">
        <f t="shared" si="9"/>
        <v>143</v>
      </c>
      <c r="O21" s="269">
        <f t="shared" si="10"/>
        <v>143000</v>
      </c>
      <c r="P21" s="269">
        <f t="shared" si="11"/>
        <v>0.143</v>
      </c>
      <c r="Q21" s="458"/>
    </row>
    <row r="22" spans="1:17" s="454" customFormat="1" ht="15.75" customHeight="1">
      <c r="A22" s="352">
        <v>13</v>
      </c>
      <c r="B22" s="318" t="s">
        <v>93</v>
      </c>
      <c r="C22" s="356">
        <v>4864889</v>
      </c>
      <c r="D22" s="44" t="s">
        <v>12</v>
      </c>
      <c r="E22" s="41" t="s">
        <v>338</v>
      </c>
      <c r="F22" s="362">
        <v>1000</v>
      </c>
      <c r="G22" s="332">
        <v>997251</v>
      </c>
      <c r="H22" s="333">
        <v>997251</v>
      </c>
      <c r="I22" s="269">
        <f t="shared" si="6"/>
        <v>0</v>
      </c>
      <c r="J22" s="269">
        <f t="shared" si="7"/>
        <v>0</v>
      </c>
      <c r="K22" s="269">
        <f t="shared" si="8"/>
        <v>0</v>
      </c>
      <c r="L22" s="332">
        <v>998640</v>
      </c>
      <c r="M22" s="333">
        <v>998707</v>
      </c>
      <c r="N22" s="269">
        <f t="shared" si="9"/>
        <v>-67</v>
      </c>
      <c r="O22" s="269">
        <f t="shared" si="10"/>
        <v>-67000</v>
      </c>
      <c r="P22" s="269">
        <f t="shared" si="11"/>
        <v>-0.067</v>
      </c>
      <c r="Q22" s="458"/>
    </row>
    <row r="23" spans="1:17" s="454" customFormat="1" ht="15.75" customHeight="1">
      <c r="A23" s="352">
        <v>14</v>
      </c>
      <c r="B23" s="353" t="s">
        <v>94</v>
      </c>
      <c r="C23" s="356">
        <v>5128408</v>
      </c>
      <c r="D23" s="40" t="s">
        <v>12</v>
      </c>
      <c r="E23" s="41" t="s">
        <v>338</v>
      </c>
      <c r="F23" s="362">
        <v>1000</v>
      </c>
      <c r="G23" s="332">
        <v>999955</v>
      </c>
      <c r="H23" s="333">
        <v>999960</v>
      </c>
      <c r="I23" s="269">
        <f>G23-H23</f>
        <v>-5</v>
      </c>
      <c r="J23" s="269">
        <f>$F23*I23</f>
        <v>-5000</v>
      </c>
      <c r="K23" s="269">
        <f>J23/1000000</f>
        <v>-0.005</v>
      </c>
      <c r="L23" s="332">
        <v>999612</v>
      </c>
      <c r="M23" s="333">
        <v>999661</v>
      </c>
      <c r="N23" s="269">
        <f>L23-M23</f>
        <v>-49</v>
      </c>
      <c r="O23" s="269">
        <f>$F23*N23</f>
        <v>-49000</v>
      </c>
      <c r="P23" s="269">
        <f>O23/1000000</f>
        <v>-0.049</v>
      </c>
      <c r="Q23" s="458"/>
    </row>
    <row r="24" spans="1:17" s="454" customFormat="1" ht="15.75" customHeight="1">
      <c r="A24" s="352">
        <v>15</v>
      </c>
      <c r="B24" s="353" t="s">
        <v>95</v>
      </c>
      <c r="C24" s="356">
        <v>4864895</v>
      </c>
      <c r="D24" s="40" t="s">
        <v>12</v>
      </c>
      <c r="E24" s="41" t="s">
        <v>338</v>
      </c>
      <c r="F24" s="362">
        <v>800</v>
      </c>
      <c r="G24" s="332">
        <v>999037</v>
      </c>
      <c r="H24" s="333">
        <v>999037</v>
      </c>
      <c r="I24" s="269">
        <f>G24-H24</f>
        <v>0</v>
      </c>
      <c r="J24" s="269">
        <f t="shared" si="7"/>
        <v>0</v>
      </c>
      <c r="K24" s="269">
        <f t="shared" si="8"/>
        <v>0</v>
      </c>
      <c r="L24" s="332">
        <v>3964</v>
      </c>
      <c r="M24" s="333">
        <v>2853</v>
      </c>
      <c r="N24" s="269">
        <f>L24-M24</f>
        <v>1111</v>
      </c>
      <c r="O24" s="269">
        <f t="shared" si="10"/>
        <v>888800</v>
      </c>
      <c r="P24" s="269">
        <f t="shared" si="11"/>
        <v>0.8888</v>
      </c>
      <c r="Q24" s="458"/>
    </row>
    <row r="25" spans="1:17" s="454" customFormat="1" ht="15.75" customHeight="1">
      <c r="A25" s="352">
        <v>16</v>
      </c>
      <c r="B25" s="353" t="s">
        <v>96</v>
      </c>
      <c r="C25" s="356">
        <v>4864838</v>
      </c>
      <c r="D25" s="40" t="s">
        <v>12</v>
      </c>
      <c r="E25" s="41" t="s">
        <v>338</v>
      </c>
      <c r="F25" s="362">
        <v>1000</v>
      </c>
      <c r="G25" s="332">
        <v>998876</v>
      </c>
      <c r="H25" s="333">
        <v>998865</v>
      </c>
      <c r="I25" s="269">
        <f t="shared" si="6"/>
        <v>11</v>
      </c>
      <c r="J25" s="269">
        <f t="shared" si="7"/>
        <v>11000</v>
      </c>
      <c r="K25" s="269">
        <f t="shared" si="8"/>
        <v>0.011</v>
      </c>
      <c r="L25" s="332">
        <v>33151</v>
      </c>
      <c r="M25" s="333">
        <v>33042</v>
      </c>
      <c r="N25" s="269">
        <f t="shared" si="9"/>
        <v>109</v>
      </c>
      <c r="O25" s="269">
        <f t="shared" si="10"/>
        <v>109000</v>
      </c>
      <c r="P25" s="269">
        <f t="shared" si="11"/>
        <v>0.109</v>
      </c>
      <c r="Q25" s="458"/>
    </row>
    <row r="26" spans="1:17" s="454" customFormat="1" ht="15.75" customHeight="1">
      <c r="A26" s="352">
        <v>17</v>
      </c>
      <c r="B26" s="353" t="s">
        <v>119</v>
      </c>
      <c r="C26" s="356">
        <v>4864839</v>
      </c>
      <c r="D26" s="40" t="s">
        <v>12</v>
      </c>
      <c r="E26" s="41" t="s">
        <v>338</v>
      </c>
      <c r="F26" s="362">
        <v>1000</v>
      </c>
      <c r="G26" s="332">
        <v>2013</v>
      </c>
      <c r="H26" s="333">
        <v>2015</v>
      </c>
      <c r="I26" s="269">
        <f t="shared" si="6"/>
        <v>-2</v>
      </c>
      <c r="J26" s="269">
        <f t="shared" si="7"/>
        <v>-2000</v>
      </c>
      <c r="K26" s="269">
        <f t="shared" si="8"/>
        <v>-0.002</v>
      </c>
      <c r="L26" s="332">
        <v>9729</v>
      </c>
      <c r="M26" s="333">
        <v>9726</v>
      </c>
      <c r="N26" s="269">
        <f t="shared" si="9"/>
        <v>3</v>
      </c>
      <c r="O26" s="269">
        <f t="shared" si="10"/>
        <v>3000</v>
      </c>
      <c r="P26" s="269">
        <f t="shared" si="11"/>
        <v>0.003</v>
      </c>
      <c r="Q26" s="458"/>
    </row>
    <row r="27" spans="1:17" s="454" customFormat="1" ht="15.75" customHeight="1">
      <c r="A27" s="352">
        <v>18</v>
      </c>
      <c r="B27" s="353" t="s">
        <v>120</v>
      </c>
      <c r="C27" s="356">
        <v>4864883</v>
      </c>
      <c r="D27" s="40" t="s">
        <v>12</v>
      </c>
      <c r="E27" s="41" t="s">
        <v>338</v>
      </c>
      <c r="F27" s="362">
        <v>1000</v>
      </c>
      <c r="G27" s="332">
        <v>3209</v>
      </c>
      <c r="H27" s="333">
        <v>3129</v>
      </c>
      <c r="I27" s="269">
        <f t="shared" si="6"/>
        <v>80</v>
      </c>
      <c r="J27" s="269">
        <f t="shared" si="7"/>
        <v>80000</v>
      </c>
      <c r="K27" s="269">
        <f t="shared" si="8"/>
        <v>0.08</v>
      </c>
      <c r="L27" s="332">
        <v>17257</v>
      </c>
      <c r="M27" s="333">
        <v>17164</v>
      </c>
      <c r="N27" s="269">
        <f t="shared" si="9"/>
        <v>93</v>
      </c>
      <c r="O27" s="269">
        <f t="shared" si="10"/>
        <v>93000</v>
      </c>
      <c r="P27" s="269">
        <f t="shared" si="11"/>
        <v>0.093</v>
      </c>
      <c r="Q27" s="458"/>
    </row>
    <row r="28" spans="1:17" s="454" customFormat="1" ht="14.25" customHeight="1">
      <c r="A28" s="352"/>
      <c r="B28" s="355" t="s">
        <v>97</v>
      </c>
      <c r="C28" s="356"/>
      <c r="D28" s="40"/>
      <c r="E28" s="40"/>
      <c r="F28" s="362"/>
      <c r="G28" s="332"/>
      <c r="H28" s="333"/>
      <c r="I28" s="495"/>
      <c r="J28" s="495"/>
      <c r="K28" s="125"/>
      <c r="L28" s="493"/>
      <c r="M28" s="495"/>
      <c r="N28" s="495"/>
      <c r="O28" s="495"/>
      <c r="P28" s="125"/>
      <c r="Q28" s="458"/>
    </row>
    <row r="29" spans="1:17" s="454" customFormat="1" ht="14.25" customHeight="1">
      <c r="A29" s="352">
        <v>19</v>
      </c>
      <c r="B29" s="353" t="s">
        <v>98</v>
      </c>
      <c r="C29" s="356">
        <v>4864954</v>
      </c>
      <c r="D29" s="40" t="s">
        <v>12</v>
      </c>
      <c r="E29" s="41" t="s">
        <v>338</v>
      </c>
      <c r="F29" s="362">
        <v>1250</v>
      </c>
      <c r="G29" s="332">
        <v>981573</v>
      </c>
      <c r="H29" s="333">
        <v>981573</v>
      </c>
      <c r="I29" s="269">
        <f>G29-H29</f>
        <v>0</v>
      </c>
      <c r="J29" s="269">
        <f>$F29*I29</f>
        <v>0</v>
      </c>
      <c r="K29" s="269">
        <f>J29/1000000</f>
        <v>0</v>
      </c>
      <c r="L29" s="332">
        <v>951761</v>
      </c>
      <c r="M29" s="333">
        <v>951761</v>
      </c>
      <c r="N29" s="269">
        <f>L29-M29</f>
        <v>0</v>
      </c>
      <c r="O29" s="269">
        <f>$F29*N29</f>
        <v>0</v>
      </c>
      <c r="P29" s="269">
        <f>O29/1000000</f>
        <v>0</v>
      </c>
      <c r="Q29" s="458"/>
    </row>
    <row r="30" spans="1:17" s="454" customFormat="1" ht="14.25" customHeight="1">
      <c r="A30" s="352">
        <v>20</v>
      </c>
      <c r="B30" s="353" t="s">
        <v>99</v>
      </c>
      <c r="C30" s="356">
        <v>4865030</v>
      </c>
      <c r="D30" s="40" t="s">
        <v>12</v>
      </c>
      <c r="E30" s="41" t="s">
        <v>338</v>
      </c>
      <c r="F30" s="362">
        <v>1100</v>
      </c>
      <c r="G30" s="332">
        <v>999999</v>
      </c>
      <c r="H30" s="333">
        <v>999999</v>
      </c>
      <c r="I30" s="269">
        <f>G30-H30</f>
        <v>0</v>
      </c>
      <c r="J30" s="269">
        <f>$F30*I30</f>
        <v>0</v>
      </c>
      <c r="K30" s="269">
        <f>J30/1000000</f>
        <v>0</v>
      </c>
      <c r="L30" s="332">
        <v>954269</v>
      </c>
      <c r="M30" s="333">
        <v>957491</v>
      </c>
      <c r="N30" s="269">
        <f>L30-M30</f>
        <v>-3222</v>
      </c>
      <c r="O30" s="269">
        <f>$F30*N30</f>
        <v>-3544200</v>
      </c>
      <c r="P30" s="269">
        <f>O30/1000000</f>
        <v>-3.5442</v>
      </c>
      <c r="Q30" s="458"/>
    </row>
    <row r="31" spans="1:17" s="454" customFormat="1" ht="14.25" customHeight="1">
      <c r="A31" s="352">
        <v>21</v>
      </c>
      <c r="B31" s="353" t="s">
        <v>357</v>
      </c>
      <c r="C31" s="356">
        <v>4864943</v>
      </c>
      <c r="D31" s="40" t="s">
        <v>12</v>
      </c>
      <c r="E31" s="41" t="s">
        <v>338</v>
      </c>
      <c r="F31" s="362">
        <v>1000</v>
      </c>
      <c r="G31" s="332">
        <v>963936</v>
      </c>
      <c r="H31" s="333">
        <v>964088</v>
      </c>
      <c r="I31" s="269">
        <f>G31-H31</f>
        <v>-152</v>
      </c>
      <c r="J31" s="269">
        <f>$F31*I31</f>
        <v>-152000</v>
      </c>
      <c r="K31" s="269">
        <f>J31/1000000</f>
        <v>-0.152</v>
      </c>
      <c r="L31" s="332">
        <v>7610</v>
      </c>
      <c r="M31" s="333">
        <v>7610</v>
      </c>
      <c r="N31" s="269">
        <f>L31-M31</f>
        <v>0</v>
      </c>
      <c r="O31" s="269">
        <f>$F31*N31</f>
        <v>0</v>
      </c>
      <c r="P31" s="269">
        <f>O31/1000000</f>
        <v>0</v>
      </c>
      <c r="Q31" s="458"/>
    </row>
    <row r="32" spans="1:17" s="454" customFormat="1" ht="14.25" customHeight="1">
      <c r="A32" s="352"/>
      <c r="B32" s="355" t="s">
        <v>31</v>
      </c>
      <c r="C32" s="356"/>
      <c r="D32" s="40"/>
      <c r="E32" s="40"/>
      <c r="F32" s="362"/>
      <c r="G32" s="332"/>
      <c r="H32" s="333"/>
      <c r="I32" s="269"/>
      <c r="J32" s="269"/>
      <c r="K32" s="125">
        <f>SUM(K29:K31)</f>
        <v>-0.152</v>
      </c>
      <c r="L32" s="268"/>
      <c r="M32" s="269"/>
      <c r="N32" s="269"/>
      <c r="O32" s="269"/>
      <c r="P32" s="125">
        <f>SUM(P29:P31)</f>
        <v>-3.5442</v>
      </c>
      <c r="Q32" s="458"/>
    </row>
    <row r="33" spans="1:17" s="454" customFormat="1" ht="14.25" customHeight="1">
      <c r="A33" s="352">
        <v>22</v>
      </c>
      <c r="B33" s="353" t="s">
        <v>100</v>
      </c>
      <c r="C33" s="356">
        <v>4864913</v>
      </c>
      <c r="D33" s="40" t="s">
        <v>12</v>
      </c>
      <c r="E33" s="41" t="s">
        <v>338</v>
      </c>
      <c r="F33" s="454">
        <v>-1000</v>
      </c>
      <c r="G33" s="332">
        <v>995836</v>
      </c>
      <c r="H33" s="333">
        <v>996258</v>
      </c>
      <c r="I33" s="269">
        <f>G33-H33</f>
        <v>-422</v>
      </c>
      <c r="J33" s="269">
        <f>$F33*I33</f>
        <v>422000</v>
      </c>
      <c r="K33" s="269">
        <f>J33/1000000</f>
        <v>0.422</v>
      </c>
      <c r="L33" s="332">
        <v>999978</v>
      </c>
      <c r="M33" s="333">
        <v>999978</v>
      </c>
      <c r="N33" s="269">
        <f>L33-M33</f>
        <v>0</v>
      </c>
      <c r="O33" s="269">
        <f>$F33*N33</f>
        <v>0</v>
      </c>
      <c r="P33" s="269">
        <f>O33/1000000</f>
        <v>0</v>
      </c>
      <c r="Q33" s="470"/>
    </row>
    <row r="34" spans="1:17" s="454" customFormat="1" ht="14.25" customHeight="1">
      <c r="A34" s="352">
        <v>23</v>
      </c>
      <c r="B34" s="353" t="s">
        <v>101</v>
      </c>
      <c r="C34" s="356">
        <v>5295140</v>
      </c>
      <c r="D34" s="40" t="s">
        <v>12</v>
      </c>
      <c r="E34" s="41" t="s">
        <v>338</v>
      </c>
      <c r="F34" s="356">
        <v>-1000</v>
      </c>
      <c r="G34" s="332">
        <v>995111</v>
      </c>
      <c r="H34" s="333">
        <v>995696</v>
      </c>
      <c r="I34" s="269">
        <f>G34-H34</f>
        <v>-585</v>
      </c>
      <c r="J34" s="269">
        <f>$F34*I34</f>
        <v>585000</v>
      </c>
      <c r="K34" s="269">
        <f>J34/1000000</f>
        <v>0.585</v>
      </c>
      <c r="L34" s="332">
        <v>999917</v>
      </c>
      <c r="M34" s="333">
        <v>999921</v>
      </c>
      <c r="N34" s="269">
        <f>L34-M34</f>
        <v>-4</v>
      </c>
      <c r="O34" s="269">
        <f>$F34*N34</f>
        <v>4000</v>
      </c>
      <c r="P34" s="269">
        <f>O34/1000000</f>
        <v>0.004</v>
      </c>
      <c r="Q34" s="458"/>
    </row>
    <row r="35" spans="1:17" s="454" customFormat="1" ht="14.25" customHeight="1">
      <c r="A35" s="352">
        <v>24</v>
      </c>
      <c r="B35" s="394" t="s">
        <v>142</v>
      </c>
      <c r="C35" s="363">
        <v>4902528</v>
      </c>
      <c r="D35" s="12" t="s">
        <v>12</v>
      </c>
      <c r="E35" s="41" t="s">
        <v>338</v>
      </c>
      <c r="F35" s="363">
        <v>300</v>
      </c>
      <c r="G35" s="332">
        <v>15</v>
      </c>
      <c r="H35" s="333">
        <v>15</v>
      </c>
      <c r="I35" s="269">
        <f>G35-H35</f>
        <v>0</v>
      </c>
      <c r="J35" s="269">
        <f>$F35*I35</f>
        <v>0</v>
      </c>
      <c r="K35" s="269">
        <f>J35/1000000</f>
        <v>0</v>
      </c>
      <c r="L35" s="332">
        <v>302</v>
      </c>
      <c r="M35" s="333">
        <v>302</v>
      </c>
      <c r="N35" s="269">
        <f>L35-M35</f>
        <v>0</v>
      </c>
      <c r="O35" s="269">
        <f>$F35*N35</f>
        <v>0</v>
      </c>
      <c r="P35" s="269">
        <f>O35/1000000</f>
        <v>0</v>
      </c>
      <c r="Q35" s="470"/>
    </row>
    <row r="36" spans="1:17" s="454" customFormat="1" ht="14.25" customHeight="1">
      <c r="A36" s="352"/>
      <c r="B36" s="355" t="s">
        <v>26</v>
      </c>
      <c r="C36" s="356"/>
      <c r="D36" s="40"/>
      <c r="E36" s="40"/>
      <c r="F36" s="362"/>
      <c r="G36" s="332"/>
      <c r="H36" s="333"/>
      <c r="I36" s="269"/>
      <c r="J36" s="269"/>
      <c r="K36" s="269"/>
      <c r="L36" s="268"/>
      <c r="M36" s="269"/>
      <c r="N36" s="269"/>
      <c r="O36" s="269"/>
      <c r="P36" s="269"/>
      <c r="Q36" s="458"/>
    </row>
    <row r="37" spans="1:17" s="454" customFormat="1" ht="14.25" customHeight="1">
      <c r="A37" s="352">
        <v>25</v>
      </c>
      <c r="B37" s="318" t="s">
        <v>45</v>
      </c>
      <c r="C37" s="356">
        <v>4864854</v>
      </c>
      <c r="D37" s="44" t="s">
        <v>12</v>
      </c>
      <c r="E37" s="41" t="s">
        <v>338</v>
      </c>
      <c r="F37" s="362">
        <v>1000</v>
      </c>
      <c r="G37" s="332">
        <v>999838</v>
      </c>
      <c r="H37" s="333">
        <v>999838</v>
      </c>
      <c r="I37" s="269">
        <f>G37-H37</f>
        <v>0</v>
      </c>
      <c r="J37" s="269">
        <f>$F37*I37</f>
        <v>0</v>
      </c>
      <c r="K37" s="269">
        <f>J37/1000000</f>
        <v>0</v>
      </c>
      <c r="L37" s="332">
        <v>6961</v>
      </c>
      <c r="M37" s="333">
        <v>6498</v>
      </c>
      <c r="N37" s="269">
        <f>L37-M37</f>
        <v>463</v>
      </c>
      <c r="O37" s="269">
        <f>$F37*N37</f>
        <v>463000</v>
      </c>
      <c r="P37" s="269">
        <f>O37/1000000</f>
        <v>0.463</v>
      </c>
      <c r="Q37" s="489"/>
    </row>
    <row r="38" spans="1:17" s="454" customFormat="1" ht="14.25" customHeight="1">
      <c r="A38" s="352"/>
      <c r="B38" s="355" t="s">
        <v>102</v>
      </c>
      <c r="C38" s="356"/>
      <c r="D38" s="40"/>
      <c r="E38" s="40"/>
      <c r="F38" s="362"/>
      <c r="G38" s="332"/>
      <c r="H38" s="333"/>
      <c r="I38" s="269"/>
      <c r="J38" s="269"/>
      <c r="K38" s="269"/>
      <c r="L38" s="268"/>
      <c r="M38" s="269"/>
      <c r="N38" s="269"/>
      <c r="O38" s="269"/>
      <c r="P38" s="269"/>
      <c r="Q38" s="458"/>
    </row>
    <row r="39" spans="1:17" s="454" customFormat="1" ht="14.25" customHeight="1">
      <c r="A39" s="352">
        <v>26</v>
      </c>
      <c r="B39" s="353" t="s">
        <v>103</v>
      </c>
      <c r="C39" s="356">
        <v>5295159</v>
      </c>
      <c r="D39" s="40" t="s">
        <v>12</v>
      </c>
      <c r="E39" s="41" t="s">
        <v>338</v>
      </c>
      <c r="F39" s="362">
        <v>-1000</v>
      </c>
      <c r="G39" s="332">
        <v>31818</v>
      </c>
      <c r="H39" s="333">
        <v>30319</v>
      </c>
      <c r="I39" s="269">
        <f>G39-H39</f>
        <v>1499</v>
      </c>
      <c r="J39" s="269">
        <f>$F39*I39</f>
        <v>-1499000</v>
      </c>
      <c r="K39" s="269">
        <f>J39/1000000</f>
        <v>-1.499</v>
      </c>
      <c r="L39" s="332">
        <v>883</v>
      </c>
      <c r="M39" s="333">
        <v>146</v>
      </c>
      <c r="N39" s="269">
        <f>L39-M39</f>
        <v>737</v>
      </c>
      <c r="O39" s="269">
        <f>$F39*N39</f>
        <v>-737000</v>
      </c>
      <c r="P39" s="269">
        <f>O39/1000000</f>
        <v>-0.737</v>
      </c>
      <c r="Q39" s="458"/>
    </row>
    <row r="40" spans="1:17" s="454" customFormat="1" ht="14.25" customHeight="1">
      <c r="A40" s="352">
        <v>27</v>
      </c>
      <c r="B40" s="353" t="s">
        <v>104</v>
      </c>
      <c r="C40" s="356">
        <v>4865029</v>
      </c>
      <c r="D40" s="40" t="s">
        <v>12</v>
      </c>
      <c r="E40" s="41" t="s">
        <v>338</v>
      </c>
      <c r="F40" s="362">
        <v>-1000</v>
      </c>
      <c r="G40" s="332">
        <v>17226</v>
      </c>
      <c r="H40" s="333">
        <v>17219</v>
      </c>
      <c r="I40" s="269">
        <f>G40-H40</f>
        <v>7</v>
      </c>
      <c r="J40" s="269">
        <f>$F40*I40</f>
        <v>-7000</v>
      </c>
      <c r="K40" s="269">
        <f>J40/1000000</f>
        <v>-0.007</v>
      </c>
      <c r="L40" s="332">
        <v>999815</v>
      </c>
      <c r="M40" s="333">
        <v>999835</v>
      </c>
      <c r="N40" s="269">
        <f>L40-M40</f>
        <v>-20</v>
      </c>
      <c r="O40" s="269">
        <f>$F40*N40</f>
        <v>20000</v>
      </c>
      <c r="P40" s="269">
        <f>O40/1000000</f>
        <v>0.02</v>
      </c>
      <c r="Q40" s="470"/>
    </row>
    <row r="41" spans="1:17" s="454" customFormat="1" ht="14.25" customHeight="1">
      <c r="A41" s="352">
        <v>28</v>
      </c>
      <c r="B41" s="353" t="s">
        <v>105</v>
      </c>
      <c r="C41" s="356">
        <v>5128420</v>
      </c>
      <c r="D41" s="40" t="s">
        <v>12</v>
      </c>
      <c r="E41" s="41" t="s">
        <v>338</v>
      </c>
      <c r="F41" s="362">
        <v>-1000</v>
      </c>
      <c r="G41" s="332">
        <v>989451</v>
      </c>
      <c r="H41" s="333">
        <v>989427</v>
      </c>
      <c r="I41" s="269">
        <f>G41-H41</f>
        <v>24</v>
      </c>
      <c r="J41" s="269">
        <f>$F41*I41</f>
        <v>-24000</v>
      </c>
      <c r="K41" s="269">
        <f>J41/1000000</f>
        <v>-0.024</v>
      </c>
      <c r="L41" s="332">
        <v>990941</v>
      </c>
      <c r="M41" s="333">
        <v>991389</v>
      </c>
      <c r="N41" s="269">
        <f>L41-M41</f>
        <v>-448</v>
      </c>
      <c r="O41" s="269">
        <f>$F41*N41</f>
        <v>448000</v>
      </c>
      <c r="P41" s="269">
        <f>O41/1000000</f>
        <v>0.448</v>
      </c>
      <c r="Q41" s="488"/>
    </row>
    <row r="42" spans="1:17" s="454" customFormat="1" ht="14.25" customHeight="1">
      <c r="A42" s="352">
        <v>29</v>
      </c>
      <c r="B42" s="318" t="s">
        <v>106</v>
      </c>
      <c r="C42" s="356">
        <v>4864906</v>
      </c>
      <c r="D42" s="40" t="s">
        <v>12</v>
      </c>
      <c r="E42" s="41" t="s">
        <v>338</v>
      </c>
      <c r="F42" s="362">
        <v>-1000</v>
      </c>
      <c r="G42" s="332">
        <v>993799</v>
      </c>
      <c r="H42" s="333">
        <v>993763</v>
      </c>
      <c r="I42" s="269">
        <f>G42-H42</f>
        <v>36</v>
      </c>
      <c r="J42" s="269">
        <f>$F42*I42</f>
        <v>-36000</v>
      </c>
      <c r="K42" s="269">
        <f>J42/1000000</f>
        <v>-0.036</v>
      </c>
      <c r="L42" s="332">
        <v>998688</v>
      </c>
      <c r="M42" s="333">
        <v>998719</v>
      </c>
      <c r="N42" s="269">
        <f>L42-M42</f>
        <v>-31</v>
      </c>
      <c r="O42" s="269">
        <f>$F42*N42</f>
        <v>31000</v>
      </c>
      <c r="P42" s="269">
        <f>O42/1000000</f>
        <v>0.031</v>
      </c>
      <c r="Q42" s="476"/>
    </row>
    <row r="43" spans="1:17" s="454" customFormat="1" ht="15.75" customHeight="1">
      <c r="A43" s="352"/>
      <c r="B43" s="355" t="s">
        <v>400</v>
      </c>
      <c r="C43" s="356"/>
      <c r="D43" s="462"/>
      <c r="E43" s="463"/>
      <c r="F43" s="362"/>
      <c r="G43" s="268"/>
      <c r="H43" s="269"/>
      <c r="I43" s="269"/>
      <c r="J43" s="269"/>
      <c r="K43" s="269"/>
      <c r="L43" s="268"/>
      <c r="M43" s="269"/>
      <c r="N43" s="269"/>
      <c r="O43" s="269"/>
      <c r="P43" s="269"/>
      <c r="Q43" s="763"/>
    </row>
    <row r="44" spans="1:17" s="454" customFormat="1" ht="15.75" customHeight="1">
      <c r="A44" s="352">
        <v>30</v>
      </c>
      <c r="B44" s="353" t="s">
        <v>103</v>
      </c>
      <c r="C44" s="356">
        <v>5295177</v>
      </c>
      <c r="D44" s="462" t="s">
        <v>12</v>
      </c>
      <c r="E44" s="463" t="s">
        <v>338</v>
      </c>
      <c r="F44" s="362">
        <v>-1000</v>
      </c>
      <c r="G44" s="332">
        <v>997730</v>
      </c>
      <c r="H44" s="333">
        <v>997816</v>
      </c>
      <c r="I44" s="269">
        <f>G44-H44</f>
        <v>-86</v>
      </c>
      <c r="J44" s="269">
        <f>$F44*I44</f>
        <v>86000</v>
      </c>
      <c r="K44" s="269">
        <f>J44/1000000</f>
        <v>0.086</v>
      </c>
      <c r="L44" s="332">
        <v>986100</v>
      </c>
      <c r="M44" s="333">
        <v>987144</v>
      </c>
      <c r="N44" s="269">
        <f>L44-M44</f>
        <v>-1044</v>
      </c>
      <c r="O44" s="269">
        <f>$F44*N44</f>
        <v>1044000</v>
      </c>
      <c r="P44" s="269">
        <f>O44/1000000</f>
        <v>1.044</v>
      </c>
      <c r="Q44" s="711"/>
    </row>
    <row r="45" spans="1:17" s="454" customFormat="1" ht="12.75" customHeight="1">
      <c r="A45" s="352"/>
      <c r="B45" s="353"/>
      <c r="C45" s="356"/>
      <c r="D45" s="462"/>
      <c r="E45" s="463"/>
      <c r="F45" s="362">
        <v>-1000</v>
      </c>
      <c r="G45" s="332"/>
      <c r="H45" s="333"/>
      <c r="I45" s="269"/>
      <c r="J45" s="269"/>
      <c r="K45" s="269"/>
      <c r="L45" s="332">
        <v>998348</v>
      </c>
      <c r="M45" s="333">
        <v>998348</v>
      </c>
      <c r="N45" s="269">
        <f>L45-M45</f>
        <v>0</v>
      </c>
      <c r="O45" s="269">
        <f>$F45*N45</f>
        <v>0</v>
      </c>
      <c r="P45" s="269">
        <f>O45/1000000</f>
        <v>0</v>
      </c>
      <c r="Q45" s="711"/>
    </row>
    <row r="46" spans="1:17" s="454" customFormat="1" ht="15.75" customHeight="1">
      <c r="A46" s="352">
        <v>31</v>
      </c>
      <c r="B46" s="353" t="s">
        <v>403</v>
      </c>
      <c r="C46" s="356">
        <v>5128456</v>
      </c>
      <c r="D46" s="462" t="s">
        <v>12</v>
      </c>
      <c r="E46" s="463" t="s">
        <v>338</v>
      </c>
      <c r="F46" s="362">
        <v>-1000</v>
      </c>
      <c r="G46" s="332">
        <v>998596</v>
      </c>
      <c r="H46" s="333">
        <v>998643</v>
      </c>
      <c r="I46" s="269">
        <f>G46-H46</f>
        <v>-47</v>
      </c>
      <c r="J46" s="269">
        <f>$F46*I46</f>
        <v>47000</v>
      </c>
      <c r="K46" s="269">
        <f>J46/1000000</f>
        <v>0.047</v>
      </c>
      <c r="L46" s="332">
        <v>293</v>
      </c>
      <c r="M46" s="333">
        <v>294</v>
      </c>
      <c r="N46" s="269">
        <f>L46-M46</f>
        <v>-1</v>
      </c>
      <c r="O46" s="269">
        <f>$F46*N46</f>
        <v>1000</v>
      </c>
      <c r="P46" s="269">
        <f>O46/1000000</f>
        <v>0.001</v>
      </c>
      <c r="Q46" s="464"/>
    </row>
    <row r="47" spans="1:17" s="454" customFormat="1" ht="15.75" customHeight="1">
      <c r="A47" s="352">
        <v>32</v>
      </c>
      <c r="B47" s="353" t="s">
        <v>401</v>
      </c>
      <c r="C47" s="356">
        <v>5128443</v>
      </c>
      <c r="D47" s="462" t="s">
        <v>12</v>
      </c>
      <c r="E47" s="463" t="s">
        <v>338</v>
      </c>
      <c r="F47" s="362">
        <v>-2000</v>
      </c>
      <c r="G47" s="332">
        <v>999951</v>
      </c>
      <c r="H47" s="333">
        <v>1000020</v>
      </c>
      <c r="I47" s="269">
        <f>G47-H47</f>
        <v>-69</v>
      </c>
      <c r="J47" s="269">
        <f>$F47*I47</f>
        <v>138000</v>
      </c>
      <c r="K47" s="269">
        <f>J47/1000000</f>
        <v>0.138</v>
      </c>
      <c r="L47" s="332">
        <v>30</v>
      </c>
      <c r="M47" s="333">
        <v>30</v>
      </c>
      <c r="N47" s="269">
        <f>L47-M47</f>
        <v>0</v>
      </c>
      <c r="O47" s="269">
        <f>$F47*N47</f>
        <v>0</v>
      </c>
      <c r="P47" s="269">
        <f>O47/1000000</f>
        <v>0</v>
      </c>
      <c r="Q47" s="780"/>
    </row>
    <row r="48" spans="1:17" s="454" customFormat="1" ht="15.75" customHeight="1">
      <c r="A48" s="352"/>
      <c r="B48" s="355" t="s">
        <v>41</v>
      </c>
      <c r="C48" s="356"/>
      <c r="D48" s="40"/>
      <c r="E48" s="40"/>
      <c r="F48" s="362"/>
      <c r="G48" s="332"/>
      <c r="H48" s="333"/>
      <c r="I48" s="269"/>
      <c r="J48" s="269"/>
      <c r="K48" s="269"/>
      <c r="L48" s="268"/>
      <c r="M48" s="269"/>
      <c r="N48" s="269"/>
      <c r="O48" s="269"/>
      <c r="P48" s="269"/>
      <c r="Q48" s="458"/>
    </row>
    <row r="49" spans="1:17" s="454" customFormat="1" ht="15.75" customHeight="1">
      <c r="A49" s="352"/>
      <c r="B49" s="354" t="s">
        <v>18</v>
      </c>
      <c r="C49" s="356"/>
      <c r="D49" s="44"/>
      <c r="E49" s="44"/>
      <c r="F49" s="362"/>
      <c r="G49" s="332"/>
      <c r="H49" s="333"/>
      <c r="I49" s="269"/>
      <c r="J49" s="269"/>
      <c r="K49" s="269"/>
      <c r="L49" s="268"/>
      <c r="M49" s="269"/>
      <c r="N49" s="269"/>
      <c r="O49" s="269"/>
      <c r="P49" s="269"/>
      <c r="Q49" s="458"/>
    </row>
    <row r="50" spans="1:17" s="454" customFormat="1" ht="15.75" customHeight="1">
      <c r="A50" s="352">
        <v>33</v>
      </c>
      <c r="B50" s="353" t="s">
        <v>19</v>
      </c>
      <c r="C50" s="356">
        <v>4864875</v>
      </c>
      <c r="D50" s="40" t="s">
        <v>12</v>
      </c>
      <c r="E50" s="41" t="s">
        <v>338</v>
      </c>
      <c r="F50" s="362">
        <v>1000</v>
      </c>
      <c r="G50" s="332">
        <v>1236</v>
      </c>
      <c r="H50" s="333">
        <v>1221</v>
      </c>
      <c r="I50" s="269">
        <f>G50-H50</f>
        <v>15</v>
      </c>
      <c r="J50" s="269">
        <f>$F50*I50</f>
        <v>15000</v>
      </c>
      <c r="K50" s="269">
        <f>J50/1000000</f>
        <v>0.015</v>
      </c>
      <c r="L50" s="332">
        <v>503</v>
      </c>
      <c r="M50" s="333">
        <v>418</v>
      </c>
      <c r="N50" s="269">
        <f>L50-M50</f>
        <v>85</v>
      </c>
      <c r="O50" s="269">
        <f>$F50*N50</f>
        <v>85000</v>
      </c>
      <c r="P50" s="269">
        <f>O50/1000000</f>
        <v>0.085</v>
      </c>
      <c r="Q50" s="774"/>
    </row>
    <row r="51" spans="1:17" s="454" customFormat="1" ht="12.75" customHeight="1">
      <c r="A51" s="352">
        <v>34</v>
      </c>
      <c r="B51" s="353" t="s">
        <v>20</v>
      </c>
      <c r="C51" s="356">
        <v>4864914</v>
      </c>
      <c r="D51" s="40" t="s">
        <v>12</v>
      </c>
      <c r="E51" s="41" t="s">
        <v>338</v>
      </c>
      <c r="F51" s="362">
        <v>400</v>
      </c>
      <c r="G51" s="332">
        <v>2316</v>
      </c>
      <c r="H51" s="333">
        <v>2205</v>
      </c>
      <c r="I51" s="269">
        <f>G51-H51</f>
        <v>111</v>
      </c>
      <c r="J51" s="269">
        <f>$F51*I51</f>
        <v>44400</v>
      </c>
      <c r="K51" s="269">
        <f>J51/1000000</f>
        <v>0.0444</v>
      </c>
      <c r="L51" s="332">
        <v>247</v>
      </c>
      <c r="M51" s="333">
        <v>61</v>
      </c>
      <c r="N51" s="269">
        <f>L51-M51</f>
        <v>186</v>
      </c>
      <c r="O51" s="269">
        <f>$F51*N51</f>
        <v>74400</v>
      </c>
      <c r="P51" s="269">
        <f>O51/1000000</f>
        <v>0.0744</v>
      </c>
      <c r="Q51" s="458"/>
    </row>
    <row r="52" spans="1:17" ht="15.75" customHeight="1">
      <c r="A52" s="352"/>
      <c r="B52" s="355" t="s">
        <v>116</v>
      </c>
      <c r="C52" s="356"/>
      <c r="D52" s="40"/>
      <c r="E52" s="40"/>
      <c r="F52" s="362"/>
      <c r="G52" s="330"/>
      <c r="H52" s="331"/>
      <c r="I52" s="380"/>
      <c r="J52" s="380"/>
      <c r="K52" s="380"/>
      <c r="L52" s="381"/>
      <c r="M52" s="380"/>
      <c r="N52" s="380"/>
      <c r="O52" s="380"/>
      <c r="P52" s="380"/>
      <c r="Q52" s="147"/>
    </row>
    <row r="53" spans="1:17" s="454" customFormat="1" ht="15.75" customHeight="1">
      <c r="A53" s="352">
        <v>35</v>
      </c>
      <c r="B53" s="353" t="s">
        <v>117</v>
      </c>
      <c r="C53" s="356">
        <v>5295199</v>
      </c>
      <c r="D53" s="40" t="s">
        <v>12</v>
      </c>
      <c r="E53" s="41" t="s">
        <v>338</v>
      </c>
      <c r="F53" s="362">
        <v>1000</v>
      </c>
      <c r="G53" s="332">
        <v>998183</v>
      </c>
      <c r="H53" s="333">
        <v>998183</v>
      </c>
      <c r="I53" s="269">
        <f>G53-H53</f>
        <v>0</v>
      </c>
      <c r="J53" s="269">
        <f>$F53*I53</f>
        <v>0</v>
      </c>
      <c r="K53" s="269">
        <f>J53/1000000</f>
        <v>0</v>
      </c>
      <c r="L53" s="332">
        <v>1147</v>
      </c>
      <c r="M53" s="333">
        <v>1144</v>
      </c>
      <c r="N53" s="269">
        <f>L53-M53</f>
        <v>3</v>
      </c>
      <c r="O53" s="269">
        <f>$F53*N53</f>
        <v>3000</v>
      </c>
      <c r="P53" s="269">
        <f>O53/1000000</f>
        <v>0.003</v>
      </c>
      <c r="Q53" s="458"/>
    </row>
    <row r="54" spans="1:17" s="494" customFormat="1" ht="15.75" customHeight="1">
      <c r="A54" s="340">
        <v>36</v>
      </c>
      <c r="B54" s="318" t="s">
        <v>118</v>
      </c>
      <c r="C54" s="356">
        <v>4864828</v>
      </c>
      <c r="D54" s="44" t="s">
        <v>12</v>
      </c>
      <c r="E54" s="41" t="s">
        <v>338</v>
      </c>
      <c r="F54" s="356">
        <v>133</v>
      </c>
      <c r="G54" s="332">
        <v>33</v>
      </c>
      <c r="H54" s="333">
        <v>33</v>
      </c>
      <c r="I54" s="269">
        <f>G54-H54</f>
        <v>0</v>
      </c>
      <c r="J54" s="269">
        <f>$F54*I54</f>
        <v>0</v>
      </c>
      <c r="K54" s="269">
        <f>J54/1000000</f>
        <v>0</v>
      </c>
      <c r="L54" s="332">
        <v>9258</v>
      </c>
      <c r="M54" s="333">
        <v>1935</v>
      </c>
      <c r="N54" s="269">
        <f>L54-M54</f>
        <v>7323</v>
      </c>
      <c r="O54" s="269">
        <f>$F54*N54</f>
        <v>973959</v>
      </c>
      <c r="P54" s="269">
        <f>O54/1000000</f>
        <v>0.973959</v>
      </c>
      <c r="Q54" s="332"/>
    </row>
    <row r="55" spans="1:17" s="454" customFormat="1" ht="15.75" customHeight="1">
      <c r="A55" s="340"/>
      <c r="B55" s="354" t="s">
        <v>435</v>
      </c>
      <c r="C55" s="356"/>
      <c r="D55" s="44"/>
      <c r="E55" s="41"/>
      <c r="F55" s="356"/>
      <c r="G55" s="332"/>
      <c r="H55" s="333"/>
      <c r="I55" s="269"/>
      <c r="J55" s="269"/>
      <c r="K55" s="269"/>
      <c r="L55" s="332"/>
      <c r="M55" s="333"/>
      <c r="N55" s="269"/>
      <c r="O55" s="269"/>
      <c r="P55" s="269"/>
      <c r="Q55" s="332"/>
    </row>
    <row r="56" spans="1:17" s="454" customFormat="1" ht="12.75" customHeight="1">
      <c r="A56" s="340">
        <v>37</v>
      </c>
      <c r="B56" s="318" t="s">
        <v>35</v>
      </c>
      <c r="C56" s="356">
        <v>5295145</v>
      </c>
      <c r="D56" s="44" t="s">
        <v>12</v>
      </c>
      <c r="E56" s="41" t="s">
        <v>338</v>
      </c>
      <c r="F56" s="356">
        <v>-1000</v>
      </c>
      <c r="G56" s="332">
        <v>983819</v>
      </c>
      <c r="H56" s="333">
        <v>983775</v>
      </c>
      <c r="I56" s="269">
        <f>G56-H56</f>
        <v>44</v>
      </c>
      <c r="J56" s="269">
        <f>$F56*I56</f>
        <v>-44000</v>
      </c>
      <c r="K56" s="269">
        <f>J56/1000000</f>
        <v>-0.044</v>
      </c>
      <c r="L56" s="332">
        <v>990187</v>
      </c>
      <c r="M56" s="333">
        <v>990216</v>
      </c>
      <c r="N56" s="269">
        <f>L56-M56</f>
        <v>-29</v>
      </c>
      <c r="O56" s="269">
        <f>$F56*N56</f>
        <v>29000</v>
      </c>
      <c r="P56" s="269">
        <f>O56/1000000</f>
        <v>0.029</v>
      </c>
      <c r="Q56" s="332"/>
    </row>
    <row r="57" spans="1:17" s="497" customFormat="1" ht="15.75" customHeight="1" thickBot="1">
      <c r="A57" s="771">
        <v>38</v>
      </c>
      <c r="B57" s="772" t="s">
        <v>172</v>
      </c>
      <c r="C57" s="357">
        <v>5295146</v>
      </c>
      <c r="D57" s="357" t="s">
        <v>12</v>
      </c>
      <c r="E57" s="357" t="s">
        <v>338</v>
      </c>
      <c r="F57" s="357">
        <v>-1000</v>
      </c>
      <c r="G57" s="456">
        <v>997940</v>
      </c>
      <c r="H57" s="357">
        <v>997900</v>
      </c>
      <c r="I57" s="357">
        <f>G57-H57</f>
        <v>40</v>
      </c>
      <c r="J57" s="357">
        <f>$F57*I57</f>
        <v>-40000</v>
      </c>
      <c r="K57" s="357">
        <f>J57/1000000</f>
        <v>-0.04</v>
      </c>
      <c r="L57" s="456">
        <v>999928</v>
      </c>
      <c r="M57" s="357">
        <v>999928</v>
      </c>
      <c r="N57" s="357">
        <f>L57-M57</f>
        <v>0</v>
      </c>
      <c r="O57" s="357">
        <f>$F57*N57</f>
        <v>0</v>
      </c>
      <c r="P57" s="357">
        <f>O57/1000000</f>
        <v>0</v>
      </c>
      <c r="Q57" s="456"/>
    </row>
    <row r="58" spans="1:17" s="454" customFormat="1" ht="8.25" customHeight="1" thickTop="1">
      <c r="A58" s="340"/>
      <c r="B58" s="318"/>
      <c r="C58" s="356"/>
      <c r="D58" s="44"/>
      <c r="E58" s="41"/>
      <c r="F58" s="356"/>
      <c r="G58" s="333"/>
      <c r="H58" s="333"/>
      <c r="I58" s="269"/>
      <c r="J58" s="269"/>
      <c r="K58" s="269"/>
      <c r="L58" s="333"/>
      <c r="M58" s="333"/>
      <c r="N58" s="269"/>
      <c r="O58" s="269"/>
      <c r="P58" s="269"/>
      <c r="Q58" s="494"/>
    </row>
    <row r="59" spans="2:16" ht="15" customHeight="1">
      <c r="B59" s="16" t="s">
        <v>136</v>
      </c>
      <c r="F59" s="193"/>
      <c r="I59" s="17"/>
      <c r="J59" s="17"/>
      <c r="K59" s="386">
        <f>SUM(K8:K57)-K32</f>
        <v>-0.1994918000000003</v>
      </c>
      <c r="N59" s="17"/>
      <c r="O59" s="17"/>
      <c r="P59" s="386">
        <f>SUM(P8:P57)-P32</f>
        <v>0.7436738999999983</v>
      </c>
    </row>
    <row r="60" spans="2:16" ht="1.5" customHeight="1">
      <c r="B60" s="16"/>
      <c r="F60" s="193"/>
      <c r="I60" s="17"/>
      <c r="J60" s="17"/>
      <c r="K60" s="28"/>
      <c r="N60" s="17"/>
      <c r="O60" s="17"/>
      <c r="P60" s="28"/>
    </row>
    <row r="61" spans="2:16" ht="16.5">
      <c r="B61" s="16" t="s">
        <v>137</v>
      </c>
      <c r="F61" s="193"/>
      <c r="I61" s="17"/>
      <c r="J61" s="17"/>
      <c r="K61" s="386">
        <f>SUM(K59:K60)</f>
        <v>-0.1994918000000003</v>
      </c>
      <c r="N61" s="17"/>
      <c r="O61" s="17"/>
      <c r="P61" s="386">
        <f>SUM(P59:P60)</f>
        <v>0.7436738999999983</v>
      </c>
    </row>
    <row r="62" ht="15">
      <c r="F62" s="193"/>
    </row>
    <row r="63" spans="6:17" ht="15">
      <c r="F63" s="193"/>
      <c r="Q63" s="248" t="str">
        <f>NDPL!$Q$1</f>
        <v>JUNE-2018</v>
      </c>
    </row>
    <row r="64" ht="15">
      <c r="F64" s="193"/>
    </row>
    <row r="65" spans="6:17" ht="15">
      <c r="F65" s="193"/>
      <c r="Q65" s="248"/>
    </row>
    <row r="66" spans="1:16" ht="18.75" thickBot="1">
      <c r="A66" s="86" t="s">
        <v>240</v>
      </c>
      <c r="F66" s="193"/>
      <c r="G66" s="6"/>
      <c r="H66" s="6"/>
      <c r="I66" s="46" t="s">
        <v>7</v>
      </c>
      <c r="J66" s="18"/>
      <c r="K66" s="18"/>
      <c r="L66" s="18"/>
      <c r="M66" s="18"/>
      <c r="N66" s="46" t="s">
        <v>388</v>
      </c>
      <c r="O66" s="18"/>
      <c r="P66" s="18"/>
    </row>
    <row r="67" spans="1:17" ht="39.75" thickBot="1" thickTop="1">
      <c r="A67" s="35" t="s">
        <v>8</v>
      </c>
      <c r="B67" s="32" t="s">
        <v>9</v>
      </c>
      <c r="C67" s="33" t="s">
        <v>1</v>
      </c>
      <c r="D67" s="33" t="s">
        <v>2</v>
      </c>
      <c r="E67" s="33" t="s">
        <v>3</v>
      </c>
      <c r="F67" s="33" t="s">
        <v>10</v>
      </c>
      <c r="G67" s="35" t="str">
        <f>NDPL!G5</f>
        <v>FINAL READING 30/06/2018</v>
      </c>
      <c r="H67" s="33" t="str">
        <f>NDPL!H5</f>
        <v>INTIAL READING 01/06/2018</v>
      </c>
      <c r="I67" s="33" t="s">
        <v>4</v>
      </c>
      <c r="J67" s="33" t="s">
        <v>5</v>
      </c>
      <c r="K67" s="33" t="s">
        <v>6</v>
      </c>
      <c r="L67" s="35" t="str">
        <f>NDPL!G5</f>
        <v>FINAL READING 30/06/2018</v>
      </c>
      <c r="M67" s="33" t="str">
        <f>NDPL!H5</f>
        <v>INTIAL READING 01/06/2018</v>
      </c>
      <c r="N67" s="33" t="s">
        <v>4</v>
      </c>
      <c r="O67" s="33" t="s">
        <v>5</v>
      </c>
      <c r="P67" s="33" t="s">
        <v>6</v>
      </c>
      <c r="Q67" s="34" t="s">
        <v>301</v>
      </c>
    </row>
    <row r="68" spans="1:16" ht="17.25" thickBot="1" thickTop="1">
      <c r="A68" s="19"/>
      <c r="B68" s="87"/>
      <c r="C68" s="19"/>
      <c r="D68" s="19"/>
      <c r="E68" s="19"/>
      <c r="F68" s="3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7" ht="15.75" customHeight="1" thickTop="1">
      <c r="A69" s="350"/>
      <c r="B69" s="351" t="s">
        <v>122</v>
      </c>
      <c r="C69" s="36"/>
      <c r="D69" s="36"/>
      <c r="E69" s="36"/>
      <c r="F69" s="320"/>
      <c r="G69" s="29"/>
      <c r="H69" s="466"/>
      <c r="I69" s="466"/>
      <c r="J69" s="466"/>
      <c r="K69" s="466"/>
      <c r="L69" s="29"/>
      <c r="M69" s="466"/>
      <c r="N69" s="466"/>
      <c r="O69" s="466"/>
      <c r="P69" s="466"/>
      <c r="Q69" s="548"/>
    </row>
    <row r="70" spans="1:17" s="454" customFormat="1" ht="15.75" customHeight="1">
      <c r="A70" s="352">
        <v>1</v>
      </c>
      <c r="B70" s="353" t="s">
        <v>15</v>
      </c>
      <c r="C70" s="356">
        <v>4865051</v>
      </c>
      <c r="D70" s="40" t="s">
        <v>12</v>
      </c>
      <c r="E70" s="41" t="s">
        <v>338</v>
      </c>
      <c r="F70" s="362">
        <v>-1000</v>
      </c>
      <c r="G70" s="332">
        <v>975474</v>
      </c>
      <c r="H70" s="333">
        <v>975500</v>
      </c>
      <c r="I70" s="333">
        <f>G70-H70</f>
        <v>-26</v>
      </c>
      <c r="J70" s="333">
        <f>$F70*I70</f>
        <v>26000</v>
      </c>
      <c r="K70" s="333">
        <f>J70/1000000</f>
        <v>0.026</v>
      </c>
      <c r="L70" s="332">
        <v>885732</v>
      </c>
      <c r="M70" s="333">
        <v>885920</v>
      </c>
      <c r="N70" s="333">
        <f>L70-M70</f>
        <v>-188</v>
      </c>
      <c r="O70" s="333">
        <f>$F70*N70</f>
        <v>188000</v>
      </c>
      <c r="P70" s="333">
        <f>O70/1000000</f>
        <v>0.188</v>
      </c>
      <c r="Q70" s="458" t="s">
        <v>483</v>
      </c>
    </row>
    <row r="71" spans="1:17" s="454" customFormat="1" ht="15.75" customHeight="1">
      <c r="A71" s="352"/>
      <c r="B71" s="353"/>
      <c r="C71" s="356">
        <v>4864994</v>
      </c>
      <c r="D71" s="40" t="s">
        <v>12</v>
      </c>
      <c r="E71" s="41" t="s">
        <v>338</v>
      </c>
      <c r="F71" s="362">
        <v>-1000</v>
      </c>
      <c r="G71" s="332">
        <v>999891</v>
      </c>
      <c r="H71" s="333">
        <v>1000000</v>
      </c>
      <c r="I71" s="333">
        <f>G71-H71</f>
        <v>-109</v>
      </c>
      <c r="J71" s="333">
        <f>$F71*I71</f>
        <v>109000</v>
      </c>
      <c r="K71" s="333">
        <f>J71/1000000</f>
        <v>0.109</v>
      </c>
      <c r="L71" s="332">
        <v>999708</v>
      </c>
      <c r="M71" s="333">
        <v>1000000</v>
      </c>
      <c r="N71" s="333">
        <f>L71-M71</f>
        <v>-292</v>
      </c>
      <c r="O71" s="333">
        <f>$F71*N71</f>
        <v>292000</v>
      </c>
      <c r="P71" s="333">
        <f>O71/1000000</f>
        <v>0.292</v>
      </c>
      <c r="Q71" s="458" t="s">
        <v>477</v>
      </c>
    </row>
    <row r="72" spans="1:17" s="454" customFormat="1" ht="15.75" customHeight="1">
      <c r="A72" s="352">
        <v>2</v>
      </c>
      <c r="B72" s="353" t="s">
        <v>16</v>
      </c>
      <c r="C72" s="356">
        <v>5295149</v>
      </c>
      <c r="D72" s="40" t="s">
        <v>12</v>
      </c>
      <c r="E72" s="41" t="s">
        <v>338</v>
      </c>
      <c r="F72" s="362">
        <v>-1000</v>
      </c>
      <c r="G72" s="332">
        <v>996603</v>
      </c>
      <c r="H72" s="333">
        <v>996686</v>
      </c>
      <c r="I72" s="333">
        <f>G72-H72</f>
        <v>-83</v>
      </c>
      <c r="J72" s="333">
        <f>$F72*I72</f>
        <v>83000</v>
      </c>
      <c r="K72" s="333">
        <f>J72/1000000</f>
        <v>0.083</v>
      </c>
      <c r="L72" s="332">
        <v>943679</v>
      </c>
      <c r="M72" s="333">
        <v>944423</v>
      </c>
      <c r="N72" s="333">
        <f>L72-M72</f>
        <v>-744</v>
      </c>
      <c r="O72" s="333">
        <f>$F72*N72</f>
        <v>744000</v>
      </c>
      <c r="P72" s="333">
        <f>O72/1000000</f>
        <v>0.744</v>
      </c>
      <c r="Q72" s="458"/>
    </row>
    <row r="73" spans="1:17" s="454" customFormat="1" ht="15">
      <c r="A73" s="352">
        <v>3</v>
      </c>
      <c r="B73" s="353" t="s">
        <v>17</v>
      </c>
      <c r="C73" s="356">
        <v>4865033</v>
      </c>
      <c r="D73" s="40" t="s">
        <v>12</v>
      </c>
      <c r="E73" s="41" t="s">
        <v>338</v>
      </c>
      <c r="F73" s="362">
        <v>-1000</v>
      </c>
      <c r="G73" s="332">
        <v>996418</v>
      </c>
      <c r="H73" s="333">
        <v>996527</v>
      </c>
      <c r="I73" s="333">
        <f>G73-H73</f>
        <v>-109</v>
      </c>
      <c r="J73" s="333">
        <f>$F73*I73</f>
        <v>109000</v>
      </c>
      <c r="K73" s="333">
        <f>J73/1000000</f>
        <v>0.109</v>
      </c>
      <c r="L73" s="332">
        <v>997201</v>
      </c>
      <c r="M73" s="333">
        <v>997900</v>
      </c>
      <c r="N73" s="333">
        <f>L73-M73</f>
        <v>-699</v>
      </c>
      <c r="O73" s="333">
        <f>$F73*N73</f>
        <v>699000</v>
      </c>
      <c r="P73" s="333">
        <f>O73/1000000</f>
        <v>0.699</v>
      </c>
      <c r="Q73" s="455"/>
    </row>
    <row r="74" spans="1:17" s="454" customFormat="1" ht="15">
      <c r="A74" s="352">
        <v>4</v>
      </c>
      <c r="B74" s="353" t="s">
        <v>162</v>
      </c>
      <c r="C74" s="356">
        <v>5100231</v>
      </c>
      <c r="D74" s="40" t="s">
        <v>12</v>
      </c>
      <c r="E74" s="41" t="s">
        <v>338</v>
      </c>
      <c r="F74" s="362">
        <v>-2000</v>
      </c>
      <c r="G74" s="332">
        <v>982872</v>
      </c>
      <c r="H74" s="333">
        <v>983118</v>
      </c>
      <c r="I74" s="333">
        <f>G74-H74</f>
        <v>-246</v>
      </c>
      <c r="J74" s="333">
        <f>$F74*I74</f>
        <v>492000</v>
      </c>
      <c r="K74" s="333">
        <f>J74/1000000</f>
        <v>0.492</v>
      </c>
      <c r="L74" s="332">
        <v>971556</v>
      </c>
      <c r="M74" s="333">
        <v>971707</v>
      </c>
      <c r="N74" s="333">
        <f>L74-M74</f>
        <v>-151</v>
      </c>
      <c r="O74" s="333">
        <f>$F74*N74</f>
        <v>302000</v>
      </c>
      <c r="P74" s="333">
        <f>O74/1000000</f>
        <v>0.302</v>
      </c>
      <c r="Q74" s="492"/>
    </row>
    <row r="75" spans="1:17" s="454" customFormat="1" ht="15.75" customHeight="1">
      <c r="A75" s="352"/>
      <c r="B75" s="354" t="s">
        <v>123</v>
      </c>
      <c r="C75" s="356"/>
      <c r="D75" s="44"/>
      <c r="E75" s="44"/>
      <c r="F75" s="362"/>
      <c r="G75" s="332"/>
      <c r="H75" s="333"/>
      <c r="I75" s="475"/>
      <c r="J75" s="475"/>
      <c r="K75" s="475"/>
      <c r="L75" s="332"/>
      <c r="M75" s="475"/>
      <c r="N75" s="475"/>
      <c r="O75" s="475"/>
      <c r="P75" s="475"/>
      <c r="Q75" s="458"/>
    </row>
    <row r="76" spans="1:17" s="454" customFormat="1" ht="15.75" customHeight="1">
      <c r="A76" s="352">
        <v>5</v>
      </c>
      <c r="B76" s="353" t="s">
        <v>124</v>
      </c>
      <c r="C76" s="356">
        <v>4864978</v>
      </c>
      <c r="D76" s="40" t="s">
        <v>12</v>
      </c>
      <c r="E76" s="41" t="s">
        <v>338</v>
      </c>
      <c r="F76" s="362">
        <v>-1000</v>
      </c>
      <c r="G76" s="332">
        <v>1136</v>
      </c>
      <c r="H76" s="269">
        <v>1123</v>
      </c>
      <c r="I76" s="475">
        <f aca="true" t="shared" si="12" ref="I76:I81">G76-H76</f>
        <v>13</v>
      </c>
      <c r="J76" s="475">
        <f aca="true" t="shared" si="13" ref="J76:J81">$F76*I76</f>
        <v>-13000</v>
      </c>
      <c r="K76" s="475">
        <f aca="true" t="shared" si="14" ref="K76:K81">J76/1000000</f>
        <v>-0.013</v>
      </c>
      <c r="L76" s="332">
        <v>998930</v>
      </c>
      <c r="M76" s="269">
        <v>999033</v>
      </c>
      <c r="N76" s="475">
        <f aca="true" t="shared" si="15" ref="N76:N81">L76-M76</f>
        <v>-103</v>
      </c>
      <c r="O76" s="475">
        <f aca="true" t="shared" si="16" ref="O76:O81">$F76*N76</f>
        <v>103000</v>
      </c>
      <c r="P76" s="475">
        <f aca="true" t="shared" si="17" ref="P76:P81">O76/1000000</f>
        <v>0.103</v>
      </c>
      <c r="Q76" s="458"/>
    </row>
    <row r="77" spans="1:17" s="454" customFormat="1" ht="15.75" customHeight="1">
      <c r="A77" s="352">
        <v>6</v>
      </c>
      <c r="B77" s="353" t="s">
        <v>125</v>
      </c>
      <c r="C77" s="356">
        <v>5128449</v>
      </c>
      <c r="D77" s="40" t="s">
        <v>12</v>
      </c>
      <c r="E77" s="41" t="s">
        <v>338</v>
      </c>
      <c r="F77" s="362">
        <v>-1000</v>
      </c>
      <c r="G77" s="332">
        <v>995073</v>
      </c>
      <c r="H77" s="269">
        <v>995051</v>
      </c>
      <c r="I77" s="475">
        <f t="shared" si="12"/>
        <v>22</v>
      </c>
      <c r="J77" s="475">
        <f t="shared" si="13"/>
        <v>-22000</v>
      </c>
      <c r="K77" s="475">
        <f t="shared" si="14"/>
        <v>-0.022</v>
      </c>
      <c r="L77" s="332">
        <v>998278</v>
      </c>
      <c r="M77" s="269">
        <v>998437</v>
      </c>
      <c r="N77" s="475">
        <f t="shared" si="15"/>
        <v>-159</v>
      </c>
      <c r="O77" s="475">
        <f t="shared" si="16"/>
        <v>159000</v>
      </c>
      <c r="P77" s="475">
        <f t="shared" si="17"/>
        <v>0.159</v>
      </c>
      <c r="Q77" s="458"/>
    </row>
    <row r="78" spans="1:17" s="454" customFormat="1" ht="15.75" customHeight="1">
      <c r="A78" s="352">
        <v>7</v>
      </c>
      <c r="B78" s="353" t="s">
        <v>126</v>
      </c>
      <c r="C78" s="356">
        <v>5295141</v>
      </c>
      <c r="D78" s="40" t="s">
        <v>12</v>
      </c>
      <c r="E78" s="41" t="s">
        <v>338</v>
      </c>
      <c r="F78" s="362">
        <v>-1000</v>
      </c>
      <c r="G78" s="332">
        <v>2900</v>
      </c>
      <c r="H78" s="269">
        <v>2909</v>
      </c>
      <c r="I78" s="475">
        <f t="shared" si="12"/>
        <v>-9</v>
      </c>
      <c r="J78" s="475">
        <f t="shared" si="13"/>
        <v>9000</v>
      </c>
      <c r="K78" s="475">
        <f t="shared" si="14"/>
        <v>0.009</v>
      </c>
      <c r="L78" s="332">
        <v>999566</v>
      </c>
      <c r="M78" s="269">
        <v>999617</v>
      </c>
      <c r="N78" s="475">
        <f t="shared" si="15"/>
        <v>-51</v>
      </c>
      <c r="O78" s="475">
        <f t="shared" si="16"/>
        <v>51000</v>
      </c>
      <c r="P78" s="475">
        <f t="shared" si="17"/>
        <v>0.051</v>
      </c>
      <c r="Q78" s="458"/>
    </row>
    <row r="79" spans="1:17" s="454" customFormat="1" ht="15.75" customHeight="1">
      <c r="A79" s="352">
        <v>8</v>
      </c>
      <c r="B79" s="353" t="s">
        <v>127</v>
      </c>
      <c r="C79" s="356">
        <v>4865167</v>
      </c>
      <c r="D79" s="40" t="s">
        <v>12</v>
      </c>
      <c r="E79" s="41" t="s">
        <v>338</v>
      </c>
      <c r="F79" s="362">
        <v>-1000</v>
      </c>
      <c r="G79" s="332">
        <v>1655</v>
      </c>
      <c r="H79" s="269">
        <v>1655</v>
      </c>
      <c r="I79" s="475">
        <f t="shared" si="12"/>
        <v>0</v>
      </c>
      <c r="J79" s="475">
        <f t="shared" si="13"/>
        <v>0</v>
      </c>
      <c r="K79" s="475">
        <f t="shared" si="14"/>
        <v>0</v>
      </c>
      <c r="L79" s="332">
        <v>980809</v>
      </c>
      <c r="M79" s="269">
        <v>980809</v>
      </c>
      <c r="N79" s="475">
        <f t="shared" si="15"/>
        <v>0</v>
      </c>
      <c r="O79" s="475">
        <f t="shared" si="16"/>
        <v>0</v>
      </c>
      <c r="P79" s="475">
        <f t="shared" si="17"/>
        <v>0</v>
      </c>
      <c r="Q79" s="458"/>
    </row>
    <row r="80" spans="1:17" s="502" customFormat="1" ht="15">
      <c r="A80" s="790">
        <v>9</v>
      </c>
      <c r="B80" s="791" t="s">
        <v>128</v>
      </c>
      <c r="C80" s="792">
        <v>5295134</v>
      </c>
      <c r="D80" s="62" t="s">
        <v>12</v>
      </c>
      <c r="E80" s="63" t="s">
        <v>338</v>
      </c>
      <c r="F80" s="362">
        <v>-1000</v>
      </c>
      <c r="G80" s="332">
        <v>983290</v>
      </c>
      <c r="H80" s="269">
        <v>983072</v>
      </c>
      <c r="I80" s="475">
        <f t="shared" si="12"/>
        <v>218</v>
      </c>
      <c r="J80" s="475">
        <f t="shared" si="13"/>
        <v>-218000</v>
      </c>
      <c r="K80" s="475">
        <f t="shared" si="14"/>
        <v>-0.218</v>
      </c>
      <c r="L80" s="332">
        <v>937320</v>
      </c>
      <c r="M80" s="269">
        <v>937371</v>
      </c>
      <c r="N80" s="475">
        <f t="shared" si="15"/>
        <v>-51</v>
      </c>
      <c r="O80" s="475">
        <f t="shared" si="16"/>
        <v>51000</v>
      </c>
      <c r="P80" s="475">
        <f t="shared" si="17"/>
        <v>0.051</v>
      </c>
      <c r="Q80" s="793"/>
    </row>
    <row r="81" spans="1:17" s="454" customFormat="1" ht="15.75" customHeight="1">
      <c r="A81" s="352">
        <v>10</v>
      </c>
      <c r="B81" s="353" t="s">
        <v>129</v>
      </c>
      <c r="C81" s="356">
        <v>5295135</v>
      </c>
      <c r="D81" s="40" t="s">
        <v>12</v>
      </c>
      <c r="E81" s="41" t="s">
        <v>338</v>
      </c>
      <c r="F81" s="362">
        <v>-1000</v>
      </c>
      <c r="G81" s="332">
        <v>960234</v>
      </c>
      <c r="H81" s="333">
        <v>960334</v>
      </c>
      <c r="I81" s="333">
        <f t="shared" si="12"/>
        <v>-100</v>
      </c>
      <c r="J81" s="333">
        <f t="shared" si="13"/>
        <v>100000</v>
      </c>
      <c r="K81" s="333">
        <f t="shared" si="14"/>
        <v>0.1</v>
      </c>
      <c r="L81" s="332">
        <v>989592</v>
      </c>
      <c r="M81" s="333">
        <v>989641</v>
      </c>
      <c r="N81" s="333">
        <f t="shared" si="15"/>
        <v>-49</v>
      </c>
      <c r="O81" s="333">
        <f t="shared" si="16"/>
        <v>49000</v>
      </c>
      <c r="P81" s="333">
        <f t="shared" si="17"/>
        <v>0.049</v>
      </c>
      <c r="Q81" s="492"/>
    </row>
    <row r="82" spans="1:17" s="454" customFormat="1" ht="15.75" customHeight="1">
      <c r="A82" s="352"/>
      <c r="B82" s="355" t="s">
        <v>130</v>
      </c>
      <c r="C82" s="356"/>
      <c r="D82" s="40"/>
      <c r="E82" s="40"/>
      <c r="F82" s="362"/>
      <c r="G82" s="332"/>
      <c r="H82" s="333"/>
      <c r="I82" s="475"/>
      <c r="J82" s="475"/>
      <c r="K82" s="475"/>
      <c r="L82" s="332"/>
      <c r="M82" s="475"/>
      <c r="N82" s="475"/>
      <c r="O82" s="475"/>
      <c r="P82" s="475"/>
      <c r="Q82" s="458"/>
    </row>
    <row r="83" spans="1:17" s="454" customFormat="1" ht="15.75" customHeight="1">
      <c r="A83" s="352">
        <v>11</v>
      </c>
      <c r="B83" s="353" t="s">
        <v>131</v>
      </c>
      <c r="C83" s="356">
        <v>5295129</v>
      </c>
      <c r="D83" s="40" t="s">
        <v>12</v>
      </c>
      <c r="E83" s="41" t="s">
        <v>338</v>
      </c>
      <c r="F83" s="362">
        <v>-1000</v>
      </c>
      <c r="G83" s="332">
        <v>11636</v>
      </c>
      <c r="H83" s="333">
        <v>11825</v>
      </c>
      <c r="I83" s="475">
        <f>G83-H83</f>
        <v>-189</v>
      </c>
      <c r="J83" s="475">
        <f>$F83*I83</f>
        <v>189000</v>
      </c>
      <c r="K83" s="475">
        <f>J83/1000000</f>
        <v>0.189</v>
      </c>
      <c r="L83" s="332">
        <v>990115</v>
      </c>
      <c r="M83" s="333">
        <v>990325</v>
      </c>
      <c r="N83" s="475">
        <f>L83-M83</f>
        <v>-210</v>
      </c>
      <c r="O83" s="475">
        <f>$F83*N83</f>
        <v>210000</v>
      </c>
      <c r="P83" s="475">
        <f>O83/1000000</f>
        <v>0.21</v>
      </c>
      <c r="Q83" s="458"/>
    </row>
    <row r="84" spans="1:17" s="454" customFormat="1" ht="15.75" customHeight="1">
      <c r="A84" s="352"/>
      <c r="B84" s="353"/>
      <c r="C84" s="356"/>
      <c r="D84" s="40"/>
      <c r="E84" s="41"/>
      <c r="F84" s="362">
        <v>-1000</v>
      </c>
      <c r="G84" s="332"/>
      <c r="H84" s="333"/>
      <c r="I84" s="475"/>
      <c r="J84" s="475"/>
      <c r="K84" s="475"/>
      <c r="L84" s="332">
        <v>999510</v>
      </c>
      <c r="M84" s="333">
        <v>999576</v>
      </c>
      <c r="N84" s="475">
        <f>L84-M84</f>
        <v>-66</v>
      </c>
      <c r="O84" s="475">
        <f>$F84*N84</f>
        <v>66000</v>
      </c>
      <c r="P84" s="475">
        <f>O84/1000000</f>
        <v>0.066</v>
      </c>
      <c r="Q84" s="458"/>
    </row>
    <row r="85" spans="1:17" s="454" customFormat="1" ht="15.75" customHeight="1">
      <c r="A85" s="352">
        <v>12</v>
      </c>
      <c r="B85" s="353" t="s">
        <v>132</v>
      </c>
      <c r="C85" s="356">
        <v>4864917</v>
      </c>
      <c r="D85" s="40" t="s">
        <v>12</v>
      </c>
      <c r="E85" s="41" t="s">
        <v>338</v>
      </c>
      <c r="F85" s="362">
        <v>-1000</v>
      </c>
      <c r="G85" s="332">
        <v>959776</v>
      </c>
      <c r="H85" s="333">
        <v>959530</v>
      </c>
      <c r="I85" s="475">
        <f>G85-H85</f>
        <v>246</v>
      </c>
      <c r="J85" s="475">
        <f>$F85*I85</f>
        <v>-246000</v>
      </c>
      <c r="K85" s="475">
        <f>J85/1000000</f>
        <v>-0.246</v>
      </c>
      <c r="L85" s="332">
        <v>828104</v>
      </c>
      <c r="M85" s="333">
        <v>828256</v>
      </c>
      <c r="N85" s="475">
        <f>L85-M85</f>
        <v>-152</v>
      </c>
      <c r="O85" s="475">
        <f>$F85*N85</f>
        <v>152000</v>
      </c>
      <c r="P85" s="475">
        <f>O85/1000000</f>
        <v>0.152</v>
      </c>
      <c r="Q85" s="458"/>
    </row>
    <row r="86" spans="1:17" s="454" customFormat="1" ht="15.75" customHeight="1">
      <c r="A86" s="352"/>
      <c r="B86" s="354" t="s">
        <v>133</v>
      </c>
      <c r="C86" s="356"/>
      <c r="D86" s="44"/>
      <c r="E86" s="44"/>
      <c r="F86" s="362"/>
      <c r="G86" s="332"/>
      <c r="H86" s="333"/>
      <c r="I86" s="475"/>
      <c r="J86" s="475"/>
      <c r="K86" s="475"/>
      <c r="L86" s="332"/>
      <c r="M86" s="475"/>
      <c r="N86" s="475"/>
      <c r="O86" s="475"/>
      <c r="P86" s="475"/>
      <c r="Q86" s="458"/>
    </row>
    <row r="87" spans="1:17" s="454" customFormat="1" ht="19.5" customHeight="1">
      <c r="A87" s="352">
        <v>13</v>
      </c>
      <c r="B87" s="353" t="s">
        <v>134</v>
      </c>
      <c r="C87" s="356">
        <v>4865053</v>
      </c>
      <c r="D87" s="40" t="s">
        <v>12</v>
      </c>
      <c r="E87" s="41" t="s">
        <v>338</v>
      </c>
      <c r="F87" s="362">
        <v>-1000</v>
      </c>
      <c r="G87" s="332">
        <v>24508</v>
      </c>
      <c r="H87" s="333">
        <v>24656</v>
      </c>
      <c r="I87" s="475">
        <f>G87-H87</f>
        <v>-148</v>
      </c>
      <c r="J87" s="475">
        <f>$F87*I87</f>
        <v>148000</v>
      </c>
      <c r="K87" s="475">
        <f>J87/1000000</f>
        <v>0.148</v>
      </c>
      <c r="L87" s="332">
        <v>33694</v>
      </c>
      <c r="M87" s="333">
        <v>33694</v>
      </c>
      <c r="N87" s="475">
        <f>L87-M87</f>
        <v>0</v>
      </c>
      <c r="O87" s="475">
        <f>$F87*N87</f>
        <v>0</v>
      </c>
      <c r="P87" s="475">
        <f>O87/1000000</f>
        <v>0</v>
      </c>
      <c r="Q87" s="469"/>
    </row>
    <row r="88" spans="1:17" s="454" customFormat="1" ht="19.5" customHeight="1">
      <c r="A88" s="352">
        <v>14</v>
      </c>
      <c r="B88" s="353" t="s">
        <v>135</v>
      </c>
      <c r="C88" s="356">
        <v>5128445</v>
      </c>
      <c r="D88" s="40" t="s">
        <v>12</v>
      </c>
      <c r="E88" s="41" t="s">
        <v>338</v>
      </c>
      <c r="F88" s="362">
        <v>-1000</v>
      </c>
      <c r="G88" s="332">
        <v>9898</v>
      </c>
      <c r="H88" s="333">
        <v>9807</v>
      </c>
      <c r="I88" s="333">
        <f>G88-H88</f>
        <v>91</v>
      </c>
      <c r="J88" s="333">
        <f>$F88*I88</f>
        <v>-91000</v>
      </c>
      <c r="K88" s="333">
        <f>J88/1000000</f>
        <v>-0.091</v>
      </c>
      <c r="L88" s="332">
        <v>1000028</v>
      </c>
      <c r="M88" s="333">
        <v>999933</v>
      </c>
      <c r="N88" s="333">
        <f>L88-M88</f>
        <v>95</v>
      </c>
      <c r="O88" s="333">
        <f>$F88*N88</f>
        <v>-95000</v>
      </c>
      <c r="P88" s="333">
        <f>O88/1000000</f>
        <v>-0.095</v>
      </c>
      <c r="Q88" s="469"/>
    </row>
    <row r="89" spans="1:17" s="454" customFormat="1" ht="19.5" customHeight="1">
      <c r="A89" s="352">
        <v>15</v>
      </c>
      <c r="B89" s="353" t="s">
        <v>402</v>
      </c>
      <c r="C89" s="356">
        <v>5295165</v>
      </c>
      <c r="D89" s="40" t="s">
        <v>12</v>
      </c>
      <c r="E89" s="41" t="s">
        <v>338</v>
      </c>
      <c r="F89" s="362">
        <v>-1000</v>
      </c>
      <c r="G89" s="332">
        <v>987456</v>
      </c>
      <c r="H89" s="333">
        <v>987532</v>
      </c>
      <c r="I89" s="333">
        <f>G89-H89</f>
        <v>-76</v>
      </c>
      <c r="J89" s="333">
        <f>$F89*I89</f>
        <v>76000</v>
      </c>
      <c r="K89" s="333">
        <f>J89/1000000</f>
        <v>0.076</v>
      </c>
      <c r="L89" s="332">
        <v>919579</v>
      </c>
      <c r="M89" s="333">
        <v>919579</v>
      </c>
      <c r="N89" s="333">
        <f>L89-M89</f>
        <v>0</v>
      </c>
      <c r="O89" s="333">
        <f>$F89*N89</f>
        <v>0</v>
      </c>
      <c r="P89" s="333">
        <f>O89/1000000</f>
        <v>0</v>
      </c>
      <c r="Q89" s="469"/>
    </row>
    <row r="90" spans="1:17" s="454" customFormat="1" ht="19.5" customHeight="1">
      <c r="A90" s="352"/>
      <c r="B90" s="353"/>
      <c r="C90" s="356"/>
      <c r="D90" s="40"/>
      <c r="E90" s="41"/>
      <c r="F90" s="362">
        <v>-1000</v>
      </c>
      <c r="G90" s="332">
        <v>966838</v>
      </c>
      <c r="H90" s="333">
        <v>967083</v>
      </c>
      <c r="I90" s="333">
        <f>G90-H90</f>
        <v>-245</v>
      </c>
      <c r="J90" s="333">
        <f>$F90*I90</f>
        <v>245000</v>
      </c>
      <c r="K90" s="333">
        <f>J90/1000000</f>
        <v>0.245</v>
      </c>
      <c r="L90" s="332"/>
      <c r="M90" s="333"/>
      <c r="N90" s="333"/>
      <c r="O90" s="333"/>
      <c r="P90" s="333"/>
      <c r="Q90" s="469"/>
    </row>
    <row r="91" spans="1:17" s="454" customFormat="1" ht="14.25" customHeight="1">
      <c r="A91" s="352"/>
      <c r="B91" s="355" t="s">
        <v>140</v>
      </c>
      <c r="C91" s="356"/>
      <c r="D91" s="40"/>
      <c r="E91" s="40"/>
      <c r="F91" s="362"/>
      <c r="G91" s="383"/>
      <c r="H91" s="333"/>
      <c r="I91" s="333"/>
      <c r="J91" s="333"/>
      <c r="K91" s="333"/>
      <c r="L91" s="383"/>
      <c r="M91" s="333"/>
      <c r="N91" s="333"/>
      <c r="O91" s="333"/>
      <c r="P91" s="333"/>
      <c r="Q91" s="458"/>
    </row>
    <row r="92" spans="1:17" s="497" customFormat="1" ht="15.75" thickBot="1">
      <c r="A92" s="713">
        <v>16</v>
      </c>
      <c r="B92" s="714" t="s">
        <v>141</v>
      </c>
      <c r="C92" s="357">
        <v>4865087</v>
      </c>
      <c r="D92" s="88" t="s">
        <v>12</v>
      </c>
      <c r="E92" s="500" t="s">
        <v>338</v>
      </c>
      <c r="F92" s="357">
        <v>100</v>
      </c>
      <c r="G92" s="456">
        <v>0</v>
      </c>
      <c r="H92" s="457">
        <v>0</v>
      </c>
      <c r="I92" s="457">
        <f>G92-H92</f>
        <v>0</v>
      </c>
      <c r="J92" s="457">
        <f>$F92*I92</f>
        <v>0</v>
      </c>
      <c r="K92" s="457">
        <f>J92/1000000</f>
        <v>0</v>
      </c>
      <c r="L92" s="456">
        <v>0</v>
      </c>
      <c r="M92" s="457">
        <v>0</v>
      </c>
      <c r="N92" s="457">
        <f>L92-M92</f>
        <v>0</v>
      </c>
      <c r="O92" s="457">
        <f>$F92*N92</f>
        <v>0</v>
      </c>
      <c r="P92" s="457">
        <f>O92/1000000</f>
        <v>0</v>
      </c>
      <c r="Q92" s="715"/>
    </row>
    <row r="93" spans="1:17" ht="18.75" thickTop="1">
      <c r="A93" s="454"/>
      <c r="B93" s="295" t="s">
        <v>242</v>
      </c>
      <c r="C93" s="454"/>
      <c r="D93" s="454"/>
      <c r="E93" s="454"/>
      <c r="F93" s="593"/>
      <c r="G93" s="454"/>
      <c r="H93" s="454"/>
      <c r="I93" s="549"/>
      <c r="J93" s="549"/>
      <c r="K93" s="150">
        <f>SUM(K70:K92)</f>
        <v>0.9959999999999999</v>
      </c>
      <c r="L93" s="494"/>
      <c r="M93" s="454"/>
      <c r="N93" s="549"/>
      <c r="O93" s="549"/>
      <c r="P93" s="150">
        <f>SUM(P70:P92)</f>
        <v>2.971</v>
      </c>
      <c r="Q93" s="454"/>
    </row>
    <row r="94" spans="2:16" ht="18">
      <c r="B94" s="295"/>
      <c r="F94" s="193"/>
      <c r="I94" s="17"/>
      <c r="J94" s="17"/>
      <c r="K94" s="20"/>
      <c r="L94" s="18"/>
      <c r="N94" s="17"/>
      <c r="O94" s="17"/>
      <c r="P94" s="297"/>
    </row>
    <row r="95" spans="2:16" ht="18">
      <c r="B95" s="295" t="s">
        <v>143</v>
      </c>
      <c r="F95" s="193"/>
      <c r="I95" s="17"/>
      <c r="J95" s="17"/>
      <c r="K95" s="349">
        <f>SUM(K93:K94)</f>
        <v>0.9959999999999999</v>
      </c>
      <c r="L95" s="18"/>
      <c r="N95" s="17"/>
      <c r="O95" s="17"/>
      <c r="P95" s="349">
        <f>SUM(P93:P94)</f>
        <v>2.971</v>
      </c>
    </row>
    <row r="96" spans="6:16" ht="15">
      <c r="F96" s="193"/>
      <c r="I96" s="17"/>
      <c r="J96" s="17"/>
      <c r="K96" s="20"/>
      <c r="L96" s="18"/>
      <c r="N96" s="17"/>
      <c r="O96" s="17"/>
      <c r="P96" s="20"/>
    </row>
    <row r="97" spans="6:16" ht="15">
      <c r="F97" s="193"/>
      <c r="I97" s="17"/>
      <c r="J97" s="17"/>
      <c r="K97" s="20"/>
      <c r="L97" s="18"/>
      <c r="N97" s="17"/>
      <c r="O97" s="17"/>
      <c r="P97" s="20"/>
    </row>
    <row r="98" spans="6:18" ht="15">
      <c r="F98" s="193"/>
      <c r="I98" s="17"/>
      <c r="J98" s="17"/>
      <c r="K98" s="20"/>
      <c r="L98" s="18"/>
      <c r="N98" s="17"/>
      <c r="O98" s="17"/>
      <c r="P98" s="20"/>
      <c r="Q98" s="248" t="str">
        <f>NDPL!Q1</f>
        <v>JUNE-2018</v>
      </c>
      <c r="R98" s="248"/>
    </row>
    <row r="99" spans="1:16" ht="18.75" thickBot="1">
      <c r="A99" s="308" t="s">
        <v>241</v>
      </c>
      <c r="F99" s="193"/>
      <c r="G99" s="6"/>
      <c r="H99" s="6"/>
      <c r="I99" s="46" t="s">
        <v>7</v>
      </c>
      <c r="J99" s="18"/>
      <c r="K99" s="18"/>
      <c r="L99" s="18"/>
      <c r="M99" s="18"/>
      <c r="N99" s="46" t="s">
        <v>388</v>
      </c>
      <c r="O99" s="18"/>
      <c r="P99" s="18"/>
    </row>
    <row r="100" spans="1:17" ht="48" customHeight="1" thickBot="1" thickTop="1">
      <c r="A100" s="35" t="s">
        <v>8</v>
      </c>
      <c r="B100" s="32" t="s">
        <v>9</v>
      </c>
      <c r="C100" s="33" t="s">
        <v>1</v>
      </c>
      <c r="D100" s="33" t="s">
        <v>2</v>
      </c>
      <c r="E100" s="33" t="s">
        <v>3</v>
      </c>
      <c r="F100" s="33" t="s">
        <v>10</v>
      </c>
      <c r="G100" s="35" t="str">
        <f>NDPL!G5</f>
        <v>FINAL READING 30/06/2018</v>
      </c>
      <c r="H100" s="33" t="str">
        <f>NDPL!H5</f>
        <v>INTIAL READING 01/06/2018</v>
      </c>
      <c r="I100" s="33" t="s">
        <v>4</v>
      </c>
      <c r="J100" s="33" t="s">
        <v>5</v>
      </c>
      <c r="K100" s="33" t="s">
        <v>6</v>
      </c>
      <c r="L100" s="35" t="str">
        <f>NDPL!G5</f>
        <v>FINAL READING 30/06/2018</v>
      </c>
      <c r="M100" s="33" t="str">
        <f>NDPL!H5</f>
        <v>INTIAL READING 01/06/2018</v>
      </c>
      <c r="N100" s="33" t="s">
        <v>4</v>
      </c>
      <c r="O100" s="33" t="s">
        <v>5</v>
      </c>
      <c r="P100" s="33" t="s">
        <v>6</v>
      </c>
      <c r="Q100" s="34" t="s">
        <v>301</v>
      </c>
    </row>
    <row r="101" spans="1:16" ht="17.25" thickBot="1" thickTop="1">
      <c r="A101" s="5"/>
      <c r="B101" s="43"/>
      <c r="C101" s="4"/>
      <c r="D101" s="4"/>
      <c r="E101" s="4"/>
      <c r="F101" s="321"/>
      <c r="G101" s="4"/>
      <c r="H101" s="4"/>
      <c r="I101" s="4"/>
      <c r="J101" s="4"/>
      <c r="K101" s="4"/>
      <c r="L101" s="19"/>
      <c r="M101" s="4"/>
      <c r="N101" s="4"/>
      <c r="O101" s="4"/>
      <c r="P101" s="4"/>
    </row>
    <row r="102" spans="1:17" ht="15.75" customHeight="1" thickTop="1">
      <c r="A102" s="350"/>
      <c r="B102" s="359" t="s">
        <v>31</v>
      </c>
      <c r="C102" s="360"/>
      <c r="D102" s="81"/>
      <c r="E102" s="89"/>
      <c r="F102" s="322"/>
      <c r="G102" s="31"/>
      <c r="H102" s="24"/>
      <c r="I102" s="25"/>
      <c r="J102" s="25"/>
      <c r="K102" s="25"/>
      <c r="L102" s="23"/>
      <c r="M102" s="24"/>
      <c r="N102" s="25"/>
      <c r="O102" s="25"/>
      <c r="P102" s="25"/>
      <c r="Q102" s="146"/>
    </row>
    <row r="103" spans="1:17" s="454" customFormat="1" ht="15.75" customHeight="1">
      <c r="A103" s="352">
        <v>1</v>
      </c>
      <c r="B103" s="353" t="s">
        <v>32</v>
      </c>
      <c r="C103" s="356">
        <v>4864791</v>
      </c>
      <c r="D103" s="462" t="s">
        <v>12</v>
      </c>
      <c r="E103" s="463" t="s">
        <v>338</v>
      </c>
      <c r="F103" s="362">
        <v>-266.67</v>
      </c>
      <c r="G103" s="332">
        <v>326</v>
      </c>
      <c r="H103" s="269">
        <v>680</v>
      </c>
      <c r="I103" s="269">
        <f>G103-H103</f>
        <v>-354</v>
      </c>
      <c r="J103" s="269">
        <f>$F103*I103</f>
        <v>94401.18000000001</v>
      </c>
      <c r="K103" s="269">
        <f>J103/1000000</f>
        <v>0.09440118</v>
      </c>
      <c r="L103" s="332">
        <v>999999</v>
      </c>
      <c r="M103" s="269">
        <v>1000000</v>
      </c>
      <c r="N103" s="269">
        <f>L103-M103</f>
        <v>-1</v>
      </c>
      <c r="O103" s="269">
        <f>$F103*N103</f>
        <v>266.67</v>
      </c>
      <c r="P103" s="269">
        <f>O103/1000000</f>
        <v>0.00026667</v>
      </c>
      <c r="Q103" s="488"/>
    </row>
    <row r="104" spans="1:17" s="454" customFormat="1" ht="15.75" customHeight="1">
      <c r="A104" s="352">
        <v>2</v>
      </c>
      <c r="B104" s="353" t="s">
        <v>33</v>
      </c>
      <c r="C104" s="356">
        <v>5128405</v>
      </c>
      <c r="D104" s="40" t="s">
        <v>12</v>
      </c>
      <c r="E104" s="41" t="s">
        <v>338</v>
      </c>
      <c r="F104" s="362">
        <v>-500</v>
      </c>
      <c r="G104" s="332">
        <v>7147</v>
      </c>
      <c r="H104" s="333">
        <v>7101</v>
      </c>
      <c r="I104" s="269">
        <f aca="true" t="shared" si="18" ref="I104:I109">G104-H104</f>
        <v>46</v>
      </c>
      <c r="J104" s="269">
        <f aca="true" t="shared" si="19" ref="J104:J112">$F104*I104</f>
        <v>-23000</v>
      </c>
      <c r="K104" s="269">
        <f aca="true" t="shared" si="20" ref="K104:K112">J104/1000000</f>
        <v>-0.023</v>
      </c>
      <c r="L104" s="332">
        <v>1754</v>
      </c>
      <c r="M104" s="333">
        <v>1758</v>
      </c>
      <c r="N104" s="333">
        <f aca="true" t="shared" si="21" ref="N104:N109">L104-M104</f>
        <v>-4</v>
      </c>
      <c r="O104" s="333">
        <f aca="true" t="shared" si="22" ref="O104:O112">$F104*N104</f>
        <v>2000</v>
      </c>
      <c r="P104" s="333">
        <f aca="true" t="shared" si="23" ref="P104:P112">O104/1000000</f>
        <v>0.002</v>
      </c>
      <c r="Q104" s="458"/>
    </row>
    <row r="105" spans="1:17" s="454" customFormat="1" ht="15.75" customHeight="1">
      <c r="A105" s="352"/>
      <c r="B105" s="355" t="s">
        <v>367</v>
      </c>
      <c r="C105" s="356"/>
      <c r="D105" s="40"/>
      <c r="E105" s="41"/>
      <c r="F105" s="362"/>
      <c r="G105" s="384"/>
      <c r="H105" s="269"/>
      <c r="I105" s="269"/>
      <c r="J105" s="269"/>
      <c r="K105" s="269"/>
      <c r="L105" s="332"/>
      <c r="M105" s="333"/>
      <c r="N105" s="333"/>
      <c r="O105" s="333"/>
      <c r="P105" s="333"/>
      <c r="Q105" s="458"/>
    </row>
    <row r="106" spans="1:17" s="454" customFormat="1" ht="15">
      <c r="A106" s="352">
        <v>3</v>
      </c>
      <c r="B106" s="318" t="s">
        <v>108</v>
      </c>
      <c r="C106" s="356">
        <v>4865107</v>
      </c>
      <c r="D106" s="44" t="s">
        <v>12</v>
      </c>
      <c r="E106" s="41" t="s">
        <v>338</v>
      </c>
      <c r="F106" s="362">
        <v>-266.66</v>
      </c>
      <c r="G106" s="332">
        <v>3761</v>
      </c>
      <c r="H106" s="333">
        <v>3731</v>
      </c>
      <c r="I106" s="269">
        <f>G106-H106</f>
        <v>30</v>
      </c>
      <c r="J106" s="269">
        <f>$F106*I106</f>
        <v>-7999.800000000001</v>
      </c>
      <c r="K106" s="269">
        <f>J106/1000000</f>
        <v>-0.007999800000000001</v>
      </c>
      <c r="L106" s="332">
        <v>2078</v>
      </c>
      <c r="M106" s="333">
        <v>1187</v>
      </c>
      <c r="N106" s="333">
        <f>L106-M106</f>
        <v>891</v>
      </c>
      <c r="O106" s="333">
        <f>$F106*N106</f>
        <v>-237594.06000000003</v>
      </c>
      <c r="P106" s="333">
        <f>O106/1000000</f>
        <v>-0.23759406000000002</v>
      </c>
      <c r="Q106" s="489"/>
    </row>
    <row r="107" spans="1:17" s="454" customFormat="1" ht="15.75" customHeight="1">
      <c r="A107" s="352">
        <v>4</v>
      </c>
      <c r="B107" s="353" t="s">
        <v>109</v>
      </c>
      <c r="C107" s="356">
        <v>4865137</v>
      </c>
      <c r="D107" s="40" t="s">
        <v>12</v>
      </c>
      <c r="E107" s="41" t="s">
        <v>338</v>
      </c>
      <c r="F107" s="362">
        <v>-100</v>
      </c>
      <c r="G107" s="332">
        <v>79514</v>
      </c>
      <c r="H107" s="333">
        <v>79468</v>
      </c>
      <c r="I107" s="269">
        <f t="shared" si="18"/>
        <v>46</v>
      </c>
      <c r="J107" s="269">
        <f t="shared" si="19"/>
        <v>-4600</v>
      </c>
      <c r="K107" s="269">
        <f t="shared" si="20"/>
        <v>-0.0046</v>
      </c>
      <c r="L107" s="332">
        <v>148808</v>
      </c>
      <c r="M107" s="333">
        <v>146109</v>
      </c>
      <c r="N107" s="333">
        <f t="shared" si="21"/>
        <v>2699</v>
      </c>
      <c r="O107" s="333">
        <f t="shared" si="22"/>
        <v>-269900</v>
      </c>
      <c r="P107" s="333">
        <f t="shared" si="23"/>
        <v>-0.2699</v>
      </c>
      <c r="Q107" s="458"/>
    </row>
    <row r="108" spans="1:17" s="454" customFormat="1" ht="15">
      <c r="A108" s="352">
        <v>5</v>
      </c>
      <c r="B108" s="353" t="s">
        <v>110</v>
      </c>
      <c r="C108" s="356">
        <v>4865136</v>
      </c>
      <c r="D108" s="40" t="s">
        <v>12</v>
      </c>
      <c r="E108" s="41" t="s">
        <v>338</v>
      </c>
      <c r="F108" s="362">
        <v>-200</v>
      </c>
      <c r="G108" s="332">
        <v>999989</v>
      </c>
      <c r="H108" s="333">
        <v>1000000</v>
      </c>
      <c r="I108" s="269">
        <f>G108-H108</f>
        <v>-11</v>
      </c>
      <c r="J108" s="269">
        <f>$F108*I108</f>
        <v>2200</v>
      </c>
      <c r="K108" s="269">
        <f>J108/1000000</f>
        <v>0.0022</v>
      </c>
      <c r="L108" s="332">
        <v>999086</v>
      </c>
      <c r="M108" s="333">
        <v>999651</v>
      </c>
      <c r="N108" s="333">
        <f>L108-M108</f>
        <v>-565</v>
      </c>
      <c r="O108" s="333">
        <f>$F108*N108</f>
        <v>113000</v>
      </c>
      <c r="P108" s="333">
        <f>O108/1000000</f>
        <v>0.113</v>
      </c>
      <c r="Q108" s="787" t="s">
        <v>468</v>
      </c>
    </row>
    <row r="109" spans="1:17" s="454" customFormat="1" ht="15">
      <c r="A109" s="352">
        <v>6</v>
      </c>
      <c r="B109" s="353" t="s">
        <v>111</v>
      </c>
      <c r="C109" s="356">
        <v>5295200</v>
      </c>
      <c r="D109" s="40" t="s">
        <v>12</v>
      </c>
      <c r="E109" s="41" t="s">
        <v>338</v>
      </c>
      <c r="F109" s="362">
        <v>-200</v>
      </c>
      <c r="G109" s="332">
        <v>49338</v>
      </c>
      <c r="H109" s="333">
        <v>49166</v>
      </c>
      <c r="I109" s="269">
        <f t="shared" si="18"/>
        <v>172</v>
      </c>
      <c r="J109" s="269">
        <f t="shared" si="19"/>
        <v>-34400</v>
      </c>
      <c r="K109" s="269">
        <f t="shared" si="20"/>
        <v>-0.0344</v>
      </c>
      <c r="L109" s="332">
        <v>123571</v>
      </c>
      <c r="M109" s="333">
        <v>120367</v>
      </c>
      <c r="N109" s="333">
        <f t="shared" si="21"/>
        <v>3204</v>
      </c>
      <c r="O109" s="333">
        <f t="shared" si="22"/>
        <v>-640800</v>
      </c>
      <c r="P109" s="333">
        <f t="shared" si="23"/>
        <v>-0.6408</v>
      </c>
      <c r="Q109" s="704"/>
    </row>
    <row r="110" spans="1:17" s="454" customFormat="1" ht="15">
      <c r="A110" s="352">
        <v>7</v>
      </c>
      <c r="B110" s="353" t="s">
        <v>112</v>
      </c>
      <c r="C110" s="356">
        <v>4865050</v>
      </c>
      <c r="D110" s="40" t="s">
        <v>12</v>
      </c>
      <c r="E110" s="41" t="s">
        <v>338</v>
      </c>
      <c r="F110" s="362">
        <v>-800</v>
      </c>
      <c r="G110" s="332">
        <v>19041</v>
      </c>
      <c r="H110" s="333">
        <v>18917</v>
      </c>
      <c r="I110" s="269">
        <f aca="true" t="shared" si="24" ref="I110:I115">G110-H110</f>
        <v>124</v>
      </c>
      <c r="J110" s="269">
        <f t="shared" si="19"/>
        <v>-99200</v>
      </c>
      <c r="K110" s="269">
        <f t="shared" si="20"/>
        <v>-0.0992</v>
      </c>
      <c r="L110" s="332">
        <v>14419</v>
      </c>
      <c r="M110" s="333">
        <v>14199</v>
      </c>
      <c r="N110" s="333">
        <f aca="true" t="shared" si="25" ref="N110:N115">L110-M110</f>
        <v>220</v>
      </c>
      <c r="O110" s="333">
        <f t="shared" si="22"/>
        <v>-176000</v>
      </c>
      <c r="P110" s="333">
        <f t="shared" si="23"/>
        <v>-0.176</v>
      </c>
      <c r="Q110" s="469"/>
    </row>
    <row r="111" spans="1:17" s="454" customFormat="1" ht="15.75" customHeight="1">
      <c r="A111" s="352">
        <v>8</v>
      </c>
      <c r="B111" s="353" t="s">
        <v>363</v>
      </c>
      <c r="C111" s="356">
        <v>4865004</v>
      </c>
      <c r="D111" s="40" t="s">
        <v>12</v>
      </c>
      <c r="E111" s="41" t="s">
        <v>338</v>
      </c>
      <c r="F111" s="362">
        <v>-800</v>
      </c>
      <c r="G111" s="332">
        <v>213</v>
      </c>
      <c r="H111" s="333">
        <v>40</v>
      </c>
      <c r="I111" s="269">
        <f>G111-H111</f>
        <v>173</v>
      </c>
      <c r="J111" s="269">
        <f>$F111*I111</f>
        <v>-138400</v>
      </c>
      <c r="K111" s="269">
        <f>J111/1000000</f>
        <v>-0.1384</v>
      </c>
      <c r="L111" s="332">
        <v>597</v>
      </c>
      <c r="M111" s="333">
        <v>393</v>
      </c>
      <c r="N111" s="333">
        <f>L111-M111</f>
        <v>204</v>
      </c>
      <c r="O111" s="333">
        <f>$F111*N111</f>
        <v>-163200</v>
      </c>
      <c r="P111" s="333">
        <f>O111/1000000</f>
        <v>-0.1632</v>
      </c>
      <c r="Q111" s="489" t="s">
        <v>459</v>
      </c>
    </row>
    <row r="112" spans="1:17" s="454" customFormat="1" ht="15.75" customHeight="1">
      <c r="A112" s="352">
        <v>9</v>
      </c>
      <c r="B112" s="353" t="s">
        <v>385</v>
      </c>
      <c r="C112" s="356">
        <v>5128434</v>
      </c>
      <c r="D112" s="40" t="s">
        <v>12</v>
      </c>
      <c r="E112" s="41" t="s">
        <v>338</v>
      </c>
      <c r="F112" s="362">
        <v>-800</v>
      </c>
      <c r="G112" s="332">
        <v>970170</v>
      </c>
      <c r="H112" s="333">
        <v>970404</v>
      </c>
      <c r="I112" s="269">
        <f t="shared" si="24"/>
        <v>-234</v>
      </c>
      <c r="J112" s="269">
        <f t="shared" si="19"/>
        <v>187200</v>
      </c>
      <c r="K112" s="269">
        <f t="shared" si="20"/>
        <v>0.1872</v>
      </c>
      <c r="L112" s="332">
        <v>986017</v>
      </c>
      <c r="M112" s="333">
        <v>986263</v>
      </c>
      <c r="N112" s="333">
        <f t="shared" si="25"/>
        <v>-246</v>
      </c>
      <c r="O112" s="333">
        <f t="shared" si="22"/>
        <v>196800</v>
      </c>
      <c r="P112" s="333">
        <f t="shared" si="23"/>
        <v>0.1968</v>
      </c>
      <c r="Q112" s="458"/>
    </row>
    <row r="113" spans="1:17" s="454" customFormat="1" ht="15.75" customHeight="1">
      <c r="A113" s="352">
        <v>10</v>
      </c>
      <c r="B113" s="353" t="s">
        <v>384</v>
      </c>
      <c r="C113" s="356">
        <v>4864998</v>
      </c>
      <c r="D113" s="40" t="s">
        <v>12</v>
      </c>
      <c r="E113" s="41" t="s">
        <v>338</v>
      </c>
      <c r="F113" s="362">
        <v>-800</v>
      </c>
      <c r="G113" s="332">
        <v>974922</v>
      </c>
      <c r="H113" s="333">
        <v>975160</v>
      </c>
      <c r="I113" s="269">
        <f>G113-H113</f>
        <v>-238</v>
      </c>
      <c r="J113" s="269">
        <f>$F113*I113</f>
        <v>190400</v>
      </c>
      <c r="K113" s="269">
        <f>J113/1000000</f>
        <v>0.1904</v>
      </c>
      <c r="L113" s="332">
        <v>986783</v>
      </c>
      <c r="M113" s="333">
        <v>986989</v>
      </c>
      <c r="N113" s="333">
        <f>L113-M113</f>
        <v>-206</v>
      </c>
      <c r="O113" s="333">
        <f>$F113*N113</f>
        <v>164800</v>
      </c>
      <c r="P113" s="333">
        <f>O113/1000000</f>
        <v>0.1648</v>
      </c>
      <c r="Q113" s="458"/>
    </row>
    <row r="114" spans="1:17" s="454" customFormat="1" ht="15.75" customHeight="1">
      <c r="A114" s="352">
        <v>11</v>
      </c>
      <c r="B114" s="353" t="s">
        <v>378</v>
      </c>
      <c r="C114" s="356">
        <v>4864993</v>
      </c>
      <c r="D114" s="162" t="s">
        <v>12</v>
      </c>
      <c r="E114" s="251" t="s">
        <v>338</v>
      </c>
      <c r="F114" s="362">
        <v>-800</v>
      </c>
      <c r="G114" s="332">
        <v>983353</v>
      </c>
      <c r="H114" s="333">
        <v>983614</v>
      </c>
      <c r="I114" s="269">
        <f>G114-H114</f>
        <v>-261</v>
      </c>
      <c r="J114" s="269">
        <f>$F114*I114</f>
        <v>208800</v>
      </c>
      <c r="K114" s="269">
        <f>J114/1000000</f>
        <v>0.2088</v>
      </c>
      <c r="L114" s="332">
        <v>992934</v>
      </c>
      <c r="M114" s="333">
        <v>993360</v>
      </c>
      <c r="N114" s="333">
        <f>L114-M114</f>
        <v>-426</v>
      </c>
      <c r="O114" s="333">
        <f>$F114*N114</f>
        <v>340800</v>
      </c>
      <c r="P114" s="333">
        <f>O114/1000000</f>
        <v>0.3408</v>
      </c>
      <c r="Q114" s="459"/>
    </row>
    <row r="115" spans="1:17" s="454" customFormat="1" ht="15.75" customHeight="1">
      <c r="A115" s="352">
        <v>12</v>
      </c>
      <c r="B115" s="353" t="s">
        <v>420</v>
      </c>
      <c r="C115" s="356">
        <v>5128447</v>
      </c>
      <c r="D115" s="162" t="s">
        <v>12</v>
      </c>
      <c r="E115" s="251" t="s">
        <v>338</v>
      </c>
      <c r="F115" s="362">
        <v>-800</v>
      </c>
      <c r="G115" s="332">
        <v>973717</v>
      </c>
      <c r="H115" s="333">
        <v>973927</v>
      </c>
      <c r="I115" s="269">
        <f t="shared" si="24"/>
        <v>-210</v>
      </c>
      <c r="J115" s="269">
        <f>$F115*I115</f>
        <v>168000</v>
      </c>
      <c r="K115" s="269">
        <f>J115/1000000</f>
        <v>0.168</v>
      </c>
      <c r="L115" s="332">
        <v>994475</v>
      </c>
      <c r="M115" s="333">
        <v>994591</v>
      </c>
      <c r="N115" s="333">
        <f t="shared" si="25"/>
        <v>-116</v>
      </c>
      <c r="O115" s="333">
        <f>$F115*N115</f>
        <v>92800</v>
      </c>
      <c r="P115" s="333">
        <f>O115/1000000</f>
        <v>0.0928</v>
      </c>
      <c r="Q115" s="490"/>
    </row>
    <row r="116" spans="1:17" s="454" customFormat="1" ht="15.75" customHeight="1">
      <c r="A116" s="352"/>
      <c r="B116" s="354" t="s">
        <v>368</v>
      </c>
      <c r="C116" s="356"/>
      <c r="D116" s="44"/>
      <c r="E116" s="44"/>
      <c r="F116" s="362"/>
      <c r="G116" s="384"/>
      <c r="H116" s="269"/>
      <c r="I116" s="269"/>
      <c r="J116" s="269"/>
      <c r="K116" s="269"/>
      <c r="L116" s="332"/>
      <c r="M116" s="333"/>
      <c r="N116" s="333"/>
      <c r="O116" s="333"/>
      <c r="P116" s="333"/>
      <c r="Q116" s="458"/>
    </row>
    <row r="117" spans="1:17" s="454" customFormat="1" ht="15.75" customHeight="1">
      <c r="A117" s="352">
        <v>13</v>
      </c>
      <c r="B117" s="353" t="s">
        <v>113</v>
      </c>
      <c r="C117" s="356">
        <v>4864951</v>
      </c>
      <c r="D117" s="40" t="s">
        <v>12</v>
      </c>
      <c r="E117" s="41" t="s">
        <v>338</v>
      </c>
      <c r="F117" s="362">
        <v>-1000</v>
      </c>
      <c r="G117" s="332">
        <v>968482</v>
      </c>
      <c r="H117" s="333">
        <v>968902</v>
      </c>
      <c r="I117" s="269">
        <f>G117-H117</f>
        <v>-420</v>
      </c>
      <c r="J117" s="269">
        <f>$F117*I117</f>
        <v>420000</v>
      </c>
      <c r="K117" s="269">
        <f>J117/1000000</f>
        <v>0.42</v>
      </c>
      <c r="L117" s="332">
        <v>31752</v>
      </c>
      <c r="M117" s="333">
        <v>31949</v>
      </c>
      <c r="N117" s="333">
        <f>L117-M117</f>
        <v>-197</v>
      </c>
      <c r="O117" s="333">
        <f>$F117*N117</f>
        <v>197000</v>
      </c>
      <c r="P117" s="333">
        <f>O117/1000000</f>
        <v>0.197</v>
      </c>
      <c r="Q117" s="458"/>
    </row>
    <row r="118" spans="1:17" s="454" customFormat="1" ht="15.75" customHeight="1">
      <c r="A118" s="352">
        <v>14</v>
      </c>
      <c r="B118" s="353" t="s">
        <v>114</v>
      </c>
      <c r="C118" s="356">
        <v>4865016</v>
      </c>
      <c r="D118" s="40" t="s">
        <v>12</v>
      </c>
      <c r="E118" s="41" t="s">
        <v>338</v>
      </c>
      <c r="F118" s="362">
        <v>-800</v>
      </c>
      <c r="G118" s="332">
        <v>7</v>
      </c>
      <c r="H118" s="333">
        <v>7</v>
      </c>
      <c r="I118" s="269">
        <f>G118-H118</f>
        <v>0</v>
      </c>
      <c r="J118" s="269">
        <f>$F118*I118</f>
        <v>0</v>
      </c>
      <c r="K118" s="269">
        <f>J118/1000000</f>
        <v>0</v>
      </c>
      <c r="L118" s="332">
        <v>999722</v>
      </c>
      <c r="M118" s="333">
        <v>999722</v>
      </c>
      <c r="N118" s="333">
        <f>L118-M118</f>
        <v>0</v>
      </c>
      <c r="O118" s="333">
        <f>$F118*N118</f>
        <v>0</v>
      </c>
      <c r="P118" s="333">
        <f>O118/1000000</f>
        <v>0</v>
      </c>
      <c r="Q118" s="470"/>
    </row>
    <row r="119" spans="1:17" ht="15.75" customHeight="1">
      <c r="A119" s="352"/>
      <c r="B119" s="355" t="s">
        <v>115</v>
      </c>
      <c r="C119" s="356"/>
      <c r="D119" s="40"/>
      <c r="E119" s="40"/>
      <c r="F119" s="362"/>
      <c r="G119" s="384"/>
      <c r="H119" s="380"/>
      <c r="I119" s="380"/>
      <c r="J119" s="380"/>
      <c r="K119" s="380"/>
      <c r="L119" s="330"/>
      <c r="M119" s="331"/>
      <c r="N119" s="331"/>
      <c r="O119" s="331"/>
      <c r="P119" s="331"/>
      <c r="Q119" s="147"/>
    </row>
    <row r="120" spans="1:17" s="454" customFormat="1" ht="15.75" customHeight="1">
      <c r="A120" s="352">
        <v>15</v>
      </c>
      <c r="B120" s="318" t="s">
        <v>43</v>
      </c>
      <c r="C120" s="356">
        <v>4864843</v>
      </c>
      <c r="D120" s="44" t="s">
        <v>12</v>
      </c>
      <c r="E120" s="41" t="s">
        <v>338</v>
      </c>
      <c r="F120" s="362">
        <v>-1000</v>
      </c>
      <c r="G120" s="332">
        <v>1843</v>
      </c>
      <c r="H120" s="333">
        <v>1842</v>
      </c>
      <c r="I120" s="269">
        <f>G120-H120</f>
        <v>1</v>
      </c>
      <c r="J120" s="269">
        <f>$F120*I120</f>
        <v>-1000</v>
      </c>
      <c r="K120" s="269">
        <f>J120/1000000</f>
        <v>-0.001</v>
      </c>
      <c r="L120" s="332">
        <v>28549</v>
      </c>
      <c r="M120" s="333">
        <v>28428</v>
      </c>
      <c r="N120" s="333">
        <f>L120-M120</f>
        <v>121</v>
      </c>
      <c r="O120" s="333">
        <f>$F120*N120</f>
        <v>-121000</v>
      </c>
      <c r="P120" s="333">
        <f>O120/1000000</f>
        <v>-0.121</v>
      </c>
      <c r="Q120" s="458"/>
    </row>
    <row r="121" spans="1:17" s="454" customFormat="1" ht="15.75" customHeight="1">
      <c r="A121" s="352">
        <v>16</v>
      </c>
      <c r="B121" s="353" t="s">
        <v>44</v>
      </c>
      <c r="C121" s="356">
        <v>5295123</v>
      </c>
      <c r="D121" s="40" t="s">
        <v>12</v>
      </c>
      <c r="E121" s="41" t="s">
        <v>338</v>
      </c>
      <c r="F121" s="362">
        <v>-100</v>
      </c>
      <c r="G121" s="332">
        <v>12035</v>
      </c>
      <c r="H121" s="333">
        <v>11877</v>
      </c>
      <c r="I121" s="333">
        <f>G121-H121</f>
        <v>158</v>
      </c>
      <c r="J121" s="333">
        <f>$F121*I121</f>
        <v>-15800</v>
      </c>
      <c r="K121" s="333">
        <f>J121/1000000</f>
        <v>-0.0158</v>
      </c>
      <c r="L121" s="332">
        <v>28396</v>
      </c>
      <c r="M121" s="333">
        <v>27000</v>
      </c>
      <c r="N121" s="333">
        <f>L121-M121</f>
        <v>1396</v>
      </c>
      <c r="O121" s="333">
        <f>$F121*N121</f>
        <v>-139600</v>
      </c>
      <c r="P121" s="333">
        <f>O121/1000000</f>
        <v>-0.1396</v>
      </c>
      <c r="Q121" s="458"/>
    </row>
    <row r="122" spans="1:17" ht="15.75" customHeight="1">
      <c r="A122" s="352"/>
      <c r="B122" s="355" t="s">
        <v>45</v>
      </c>
      <c r="C122" s="356"/>
      <c r="D122" s="40"/>
      <c r="E122" s="40"/>
      <c r="F122" s="362"/>
      <c r="G122" s="384"/>
      <c r="H122" s="380"/>
      <c r="I122" s="380"/>
      <c r="J122" s="380"/>
      <c r="K122" s="380"/>
      <c r="L122" s="330"/>
      <c r="M122" s="331"/>
      <c r="N122" s="331"/>
      <c r="O122" s="331"/>
      <c r="P122" s="331"/>
      <c r="Q122" s="147"/>
    </row>
    <row r="123" spans="1:17" s="454" customFormat="1" ht="15.75" customHeight="1">
      <c r="A123" s="352">
        <v>17</v>
      </c>
      <c r="B123" s="353" t="s">
        <v>80</v>
      </c>
      <c r="C123" s="356">
        <v>4865169</v>
      </c>
      <c r="D123" s="40" t="s">
        <v>12</v>
      </c>
      <c r="E123" s="41" t="s">
        <v>338</v>
      </c>
      <c r="F123" s="362">
        <v>-1000</v>
      </c>
      <c r="G123" s="332">
        <v>1272</v>
      </c>
      <c r="H123" s="333">
        <v>1272</v>
      </c>
      <c r="I123" s="269">
        <f>G123-H123</f>
        <v>0</v>
      </c>
      <c r="J123" s="269">
        <f>$F123*I123</f>
        <v>0</v>
      </c>
      <c r="K123" s="269">
        <f>J123/1000000</f>
        <v>0</v>
      </c>
      <c r="L123" s="332">
        <v>61277</v>
      </c>
      <c r="M123" s="333">
        <v>61284</v>
      </c>
      <c r="N123" s="333">
        <f>L123-M123</f>
        <v>-7</v>
      </c>
      <c r="O123" s="333">
        <f>$F123*N123</f>
        <v>7000</v>
      </c>
      <c r="P123" s="333">
        <f>O123/1000000</f>
        <v>0.007</v>
      </c>
      <c r="Q123" s="458"/>
    </row>
    <row r="124" spans="1:17" ht="15.75" customHeight="1">
      <c r="A124" s="352"/>
      <c r="B124" s="354" t="s">
        <v>48</v>
      </c>
      <c r="C124" s="340"/>
      <c r="D124" s="44"/>
      <c r="E124" s="44"/>
      <c r="F124" s="362"/>
      <c r="G124" s="384"/>
      <c r="H124" s="385"/>
      <c r="I124" s="385"/>
      <c r="J124" s="385"/>
      <c r="K124" s="380"/>
      <c r="L124" s="332"/>
      <c r="M124" s="382"/>
      <c r="N124" s="382"/>
      <c r="O124" s="382"/>
      <c r="P124" s="331"/>
      <c r="Q124" s="183"/>
    </row>
    <row r="125" spans="1:17" ht="15.75" customHeight="1">
      <c r="A125" s="352"/>
      <c r="B125" s="354" t="s">
        <v>49</v>
      </c>
      <c r="C125" s="340"/>
      <c r="D125" s="44"/>
      <c r="E125" s="44"/>
      <c r="F125" s="362"/>
      <c r="G125" s="384"/>
      <c r="H125" s="385"/>
      <c r="I125" s="385"/>
      <c r="J125" s="385"/>
      <c r="K125" s="380"/>
      <c r="L125" s="332"/>
      <c r="M125" s="382"/>
      <c r="N125" s="382"/>
      <c r="O125" s="382"/>
      <c r="P125" s="331"/>
      <c r="Q125" s="183"/>
    </row>
    <row r="126" spans="1:17" ht="15.75" customHeight="1">
      <c r="A126" s="358"/>
      <c r="B126" s="361" t="s">
        <v>62</v>
      </c>
      <c r="C126" s="356"/>
      <c r="D126" s="44"/>
      <c r="E126" s="44"/>
      <c r="F126" s="362"/>
      <c r="G126" s="384"/>
      <c r="H126" s="380"/>
      <c r="I126" s="380"/>
      <c r="J126" s="380"/>
      <c r="K126" s="380"/>
      <c r="L126" s="332"/>
      <c r="M126" s="331"/>
      <c r="N126" s="331"/>
      <c r="O126" s="331"/>
      <c r="P126" s="331"/>
      <c r="Q126" s="183"/>
    </row>
    <row r="127" spans="1:17" s="454" customFormat="1" ht="17.25" customHeight="1">
      <c r="A127" s="352">
        <v>18</v>
      </c>
      <c r="B127" s="501" t="s">
        <v>63</v>
      </c>
      <c r="C127" s="356">
        <v>4865088</v>
      </c>
      <c r="D127" s="40" t="s">
        <v>12</v>
      </c>
      <c r="E127" s="41" t="s">
        <v>338</v>
      </c>
      <c r="F127" s="362">
        <v>-166.66</v>
      </c>
      <c r="G127" s="332">
        <v>1420</v>
      </c>
      <c r="H127" s="333">
        <v>1420</v>
      </c>
      <c r="I127" s="269">
        <f>G127-H127</f>
        <v>0</v>
      </c>
      <c r="J127" s="269">
        <f>$F127*I127</f>
        <v>0</v>
      </c>
      <c r="K127" s="269">
        <f>J127/1000000</f>
        <v>0</v>
      </c>
      <c r="L127" s="332">
        <v>4270</v>
      </c>
      <c r="M127" s="333">
        <v>3250</v>
      </c>
      <c r="N127" s="333">
        <f>L127-M127</f>
        <v>1020</v>
      </c>
      <c r="O127" s="333">
        <f>$F127*N127</f>
        <v>-169993.19999999998</v>
      </c>
      <c r="P127" s="333">
        <f>O127/1000000</f>
        <v>-0.16999319999999998</v>
      </c>
      <c r="Q127" s="489"/>
    </row>
    <row r="128" spans="1:17" s="454" customFormat="1" ht="15.75" customHeight="1">
      <c r="A128" s="352">
        <v>19</v>
      </c>
      <c r="B128" s="501" t="s">
        <v>64</v>
      </c>
      <c r="C128" s="356">
        <v>4902579</v>
      </c>
      <c r="D128" s="40" t="s">
        <v>12</v>
      </c>
      <c r="E128" s="41" t="s">
        <v>338</v>
      </c>
      <c r="F128" s="362">
        <v>-500</v>
      </c>
      <c r="G128" s="332">
        <v>999832</v>
      </c>
      <c r="H128" s="333">
        <v>999832</v>
      </c>
      <c r="I128" s="269">
        <f>G128-H128</f>
        <v>0</v>
      </c>
      <c r="J128" s="269">
        <f>$F128*I128</f>
        <v>0</v>
      </c>
      <c r="K128" s="269">
        <f>J128/1000000</f>
        <v>0</v>
      </c>
      <c r="L128" s="332">
        <v>867</v>
      </c>
      <c r="M128" s="333">
        <v>683</v>
      </c>
      <c r="N128" s="333">
        <f>L128-M128</f>
        <v>184</v>
      </c>
      <c r="O128" s="333">
        <f>$F128*N128</f>
        <v>-92000</v>
      </c>
      <c r="P128" s="333">
        <f>O128/1000000</f>
        <v>-0.092</v>
      </c>
      <c r="Q128" s="458"/>
    </row>
    <row r="129" spans="1:17" s="454" customFormat="1" ht="15.75" customHeight="1">
      <c r="A129" s="352">
        <v>20</v>
      </c>
      <c r="B129" s="501" t="s">
        <v>65</v>
      </c>
      <c r="C129" s="356">
        <v>4902585</v>
      </c>
      <c r="D129" s="40" t="s">
        <v>12</v>
      </c>
      <c r="E129" s="41" t="s">
        <v>338</v>
      </c>
      <c r="F129" s="362">
        <v>-666.67</v>
      </c>
      <c r="G129" s="332">
        <v>1311</v>
      </c>
      <c r="H129" s="333">
        <v>1256</v>
      </c>
      <c r="I129" s="269">
        <f>G129-H129</f>
        <v>55</v>
      </c>
      <c r="J129" s="269">
        <f>$F129*I129</f>
        <v>-36666.85</v>
      </c>
      <c r="K129" s="269">
        <f>J129/1000000</f>
        <v>-0.03666685</v>
      </c>
      <c r="L129" s="332">
        <v>149</v>
      </c>
      <c r="M129" s="333">
        <v>146</v>
      </c>
      <c r="N129" s="333">
        <f>L129-M129</f>
        <v>3</v>
      </c>
      <c r="O129" s="333">
        <f>$F129*N129</f>
        <v>-2000.0099999999998</v>
      </c>
      <c r="P129" s="333">
        <f>O129/1000000</f>
        <v>-0.0020000099999999995</v>
      </c>
      <c r="Q129" s="458"/>
    </row>
    <row r="130" spans="1:17" s="454" customFormat="1" ht="15.75" customHeight="1">
      <c r="A130" s="352">
        <v>21</v>
      </c>
      <c r="B130" s="501" t="s">
        <v>66</v>
      </c>
      <c r="C130" s="356">
        <v>4865072</v>
      </c>
      <c r="D130" s="40" t="s">
        <v>12</v>
      </c>
      <c r="E130" s="41" t="s">
        <v>338</v>
      </c>
      <c r="F130" s="707">
        <v>-666.666666666667</v>
      </c>
      <c r="G130" s="332">
        <v>4230</v>
      </c>
      <c r="H130" s="333">
        <v>4163</v>
      </c>
      <c r="I130" s="269">
        <f>G130-H130</f>
        <v>67</v>
      </c>
      <c r="J130" s="269">
        <f>$F130*I130</f>
        <v>-44666.666666666686</v>
      </c>
      <c r="K130" s="269">
        <f>J130/1000000</f>
        <v>-0.04466666666666669</v>
      </c>
      <c r="L130" s="332">
        <v>1452</v>
      </c>
      <c r="M130" s="333">
        <v>1448</v>
      </c>
      <c r="N130" s="333">
        <f>L130-M130</f>
        <v>4</v>
      </c>
      <c r="O130" s="333">
        <f>$F130*N130</f>
        <v>-2666.666666666668</v>
      </c>
      <c r="P130" s="333">
        <f>O130/1000000</f>
        <v>-0.002666666666666668</v>
      </c>
      <c r="Q130" s="458"/>
    </row>
    <row r="131" spans="1:17" s="454" customFormat="1" ht="15.75" customHeight="1">
      <c r="A131" s="352"/>
      <c r="B131" s="361" t="s">
        <v>31</v>
      </c>
      <c r="C131" s="356"/>
      <c r="D131" s="44"/>
      <c r="E131" s="44"/>
      <c r="F131" s="362"/>
      <c r="G131" s="384"/>
      <c r="H131" s="269"/>
      <c r="I131" s="269"/>
      <c r="J131" s="269"/>
      <c r="K131" s="269"/>
      <c r="L131" s="332"/>
      <c r="M131" s="333"/>
      <c r="N131" s="333"/>
      <c r="O131" s="333"/>
      <c r="P131" s="333"/>
      <c r="Q131" s="458"/>
    </row>
    <row r="132" spans="1:17" s="454" customFormat="1" ht="15.75" customHeight="1">
      <c r="A132" s="352">
        <v>22</v>
      </c>
      <c r="B132" s="708" t="s">
        <v>67</v>
      </c>
      <c r="C132" s="356">
        <v>4864797</v>
      </c>
      <c r="D132" s="40" t="s">
        <v>12</v>
      </c>
      <c r="E132" s="41" t="s">
        <v>338</v>
      </c>
      <c r="F132" s="362">
        <v>-100</v>
      </c>
      <c r="G132" s="332">
        <v>23274</v>
      </c>
      <c r="H132" s="333">
        <v>21616</v>
      </c>
      <c r="I132" s="269">
        <f>G132-H132</f>
        <v>1658</v>
      </c>
      <c r="J132" s="269">
        <f>$F132*I132</f>
        <v>-165800</v>
      </c>
      <c r="K132" s="269">
        <f>J132/1000000</f>
        <v>-0.1658</v>
      </c>
      <c r="L132" s="332">
        <v>1826</v>
      </c>
      <c r="M132" s="333">
        <v>1826</v>
      </c>
      <c r="N132" s="333">
        <f>L132-M132</f>
        <v>0</v>
      </c>
      <c r="O132" s="333">
        <f>$F132*N132</f>
        <v>0</v>
      </c>
      <c r="P132" s="333">
        <f>O132/1000000</f>
        <v>0</v>
      </c>
      <c r="Q132" s="458"/>
    </row>
    <row r="133" spans="1:17" s="454" customFormat="1" ht="15.75" customHeight="1">
      <c r="A133" s="352">
        <v>23</v>
      </c>
      <c r="B133" s="708" t="s">
        <v>139</v>
      </c>
      <c r="C133" s="356">
        <v>4865086</v>
      </c>
      <c r="D133" s="40" t="s">
        <v>12</v>
      </c>
      <c r="E133" s="41" t="s">
        <v>338</v>
      </c>
      <c r="F133" s="362">
        <v>-100</v>
      </c>
      <c r="G133" s="332">
        <v>25486</v>
      </c>
      <c r="H133" s="333">
        <v>25442</v>
      </c>
      <c r="I133" s="269">
        <f>G133-H133</f>
        <v>44</v>
      </c>
      <c r="J133" s="269">
        <f>$F133*I133</f>
        <v>-4400</v>
      </c>
      <c r="K133" s="269">
        <f>J133/1000000</f>
        <v>-0.0044</v>
      </c>
      <c r="L133" s="332">
        <v>51497</v>
      </c>
      <c r="M133" s="333">
        <v>51406</v>
      </c>
      <c r="N133" s="333">
        <f>L133-M133</f>
        <v>91</v>
      </c>
      <c r="O133" s="333">
        <f>$F133*N133</f>
        <v>-9100</v>
      </c>
      <c r="P133" s="333">
        <f>O133/1000000</f>
        <v>-0.0091</v>
      </c>
      <c r="Q133" s="458"/>
    </row>
    <row r="134" spans="1:17" s="454" customFormat="1" ht="15.75" customHeight="1">
      <c r="A134" s="352"/>
      <c r="B134" s="355" t="s">
        <v>68</v>
      </c>
      <c r="C134" s="356"/>
      <c r="D134" s="40"/>
      <c r="E134" s="40"/>
      <c r="F134" s="362"/>
      <c r="G134" s="384"/>
      <c r="H134" s="269"/>
      <c r="I134" s="269"/>
      <c r="J134" s="269"/>
      <c r="K134" s="269"/>
      <c r="L134" s="332"/>
      <c r="M134" s="333"/>
      <c r="N134" s="333"/>
      <c r="O134" s="333"/>
      <c r="P134" s="333"/>
      <c r="Q134" s="458"/>
    </row>
    <row r="135" spans="1:17" s="454" customFormat="1" ht="14.25" customHeight="1">
      <c r="A135" s="352">
        <v>24</v>
      </c>
      <c r="B135" s="353" t="s">
        <v>61</v>
      </c>
      <c r="C135" s="356">
        <v>4902568</v>
      </c>
      <c r="D135" s="40" t="s">
        <v>12</v>
      </c>
      <c r="E135" s="41" t="s">
        <v>338</v>
      </c>
      <c r="F135" s="362">
        <v>-100</v>
      </c>
      <c r="G135" s="332">
        <v>997502</v>
      </c>
      <c r="H135" s="333">
        <v>997493</v>
      </c>
      <c r="I135" s="269">
        <f>G135-H135</f>
        <v>9</v>
      </c>
      <c r="J135" s="269">
        <f>$F135*I135</f>
        <v>-900</v>
      </c>
      <c r="K135" s="269">
        <f>J135/1000000</f>
        <v>-0.0009</v>
      </c>
      <c r="L135" s="332">
        <v>3928</v>
      </c>
      <c r="M135" s="333">
        <v>3286</v>
      </c>
      <c r="N135" s="333">
        <f>L135-M135</f>
        <v>642</v>
      </c>
      <c r="O135" s="333">
        <f>$F135*N135</f>
        <v>-64200</v>
      </c>
      <c r="P135" s="333">
        <f>O135/1000000</f>
        <v>-0.0642</v>
      </c>
      <c r="Q135" s="458"/>
    </row>
    <row r="136" spans="1:17" s="454" customFormat="1" ht="15.75" customHeight="1">
      <c r="A136" s="352">
        <v>25</v>
      </c>
      <c r="B136" s="353" t="s">
        <v>69</v>
      </c>
      <c r="C136" s="356">
        <v>4902549</v>
      </c>
      <c r="D136" s="40" t="s">
        <v>12</v>
      </c>
      <c r="E136" s="41" t="s">
        <v>338</v>
      </c>
      <c r="F136" s="362">
        <v>-100</v>
      </c>
      <c r="G136" s="332">
        <v>999748</v>
      </c>
      <c r="H136" s="333">
        <v>999748</v>
      </c>
      <c r="I136" s="269">
        <f>G136-H136</f>
        <v>0</v>
      </c>
      <c r="J136" s="269">
        <f>$F136*I136</f>
        <v>0</v>
      </c>
      <c r="K136" s="269">
        <f>J136/1000000</f>
        <v>0</v>
      </c>
      <c r="L136" s="332">
        <v>999983</v>
      </c>
      <c r="M136" s="333">
        <v>999983</v>
      </c>
      <c r="N136" s="333">
        <f>L136-M136</f>
        <v>0</v>
      </c>
      <c r="O136" s="333">
        <f>$F136*N136</f>
        <v>0</v>
      </c>
      <c r="P136" s="333">
        <f>O136/1000000</f>
        <v>0</v>
      </c>
      <c r="Q136" s="470"/>
    </row>
    <row r="137" spans="1:17" s="454" customFormat="1" ht="15.75" customHeight="1">
      <c r="A137" s="352">
        <v>26</v>
      </c>
      <c r="B137" s="353" t="s">
        <v>81</v>
      </c>
      <c r="C137" s="356">
        <v>4902527</v>
      </c>
      <c r="D137" s="40" t="s">
        <v>12</v>
      </c>
      <c r="E137" s="41" t="s">
        <v>338</v>
      </c>
      <c r="F137" s="362">
        <v>-100</v>
      </c>
      <c r="G137" s="332">
        <v>225</v>
      </c>
      <c r="H137" s="333">
        <v>225</v>
      </c>
      <c r="I137" s="269">
        <f>G137-H137</f>
        <v>0</v>
      </c>
      <c r="J137" s="269">
        <f>$F137*I137</f>
        <v>0</v>
      </c>
      <c r="K137" s="269">
        <f>J137/1000000</f>
        <v>0</v>
      </c>
      <c r="L137" s="332">
        <v>999991</v>
      </c>
      <c r="M137" s="333">
        <v>999991</v>
      </c>
      <c r="N137" s="333">
        <f>L137-M137</f>
        <v>0</v>
      </c>
      <c r="O137" s="333">
        <f>$F137*N137</f>
        <v>0</v>
      </c>
      <c r="P137" s="333">
        <f>O137/1000000</f>
        <v>0</v>
      </c>
      <c r="Q137" s="458"/>
    </row>
    <row r="138" spans="1:17" s="454" customFormat="1" ht="15.75" customHeight="1">
      <c r="A138" s="352">
        <v>27</v>
      </c>
      <c r="B138" s="353" t="s">
        <v>70</v>
      </c>
      <c r="C138" s="356">
        <v>4902538</v>
      </c>
      <c r="D138" s="40" t="s">
        <v>12</v>
      </c>
      <c r="E138" s="41" t="s">
        <v>338</v>
      </c>
      <c r="F138" s="362">
        <v>-100</v>
      </c>
      <c r="G138" s="332">
        <v>999762</v>
      </c>
      <c r="H138" s="333">
        <v>999762</v>
      </c>
      <c r="I138" s="269">
        <f>G138-H138</f>
        <v>0</v>
      </c>
      <c r="J138" s="269">
        <f>$F138*I138</f>
        <v>0</v>
      </c>
      <c r="K138" s="269">
        <f>J138/1000000</f>
        <v>0</v>
      </c>
      <c r="L138" s="332">
        <v>999987</v>
      </c>
      <c r="M138" s="333">
        <v>999987</v>
      </c>
      <c r="N138" s="333">
        <f>L138-M138</f>
        <v>0</v>
      </c>
      <c r="O138" s="333">
        <f>$F138*N138</f>
        <v>0</v>
      </c>
      <c r="P138" s="333">
        <f>O138/1000000</f>
        <v>0</v>
      </c>
      <c r="Q138" s="458"/>
    </row>
    <row r="139" spans="1:17" s="454" customFormat="1" ht="15.75" customHeight="1">
      <c r="A139" s="352"/>
      <c r="B139" s="355" t="s">
        <v>71</v>
      </c>
      <c r="C139" s="356"/>
      <c r="D139" s="40"/>
      <c r="E139" s="40"/>
      <c r="F139" s="362"/>
      <c r="G139" s="384"/>
      <c r="H139" s="269"/>
      <c r="I139" s="269"/>
      <c r="J139" s="269"/>
      <c r="K139" s="269"/>
      <c r="L139" s="332"/>
      <c r="M139" s="333"/>
      <c r="N139" s="333"/>
      <c r="O139" s="333"/>
      <c r="P139" s="333"/>
      <c r="Q139" s="458"/>
    </row>
    <row r="140" spans="1:17" s="454" customFormat="1" ht="15.75" customHeight="1">
      <c r="A140" s="352">
        <v>28</v>
      </c>
      <c r="B140" s="353" t="s">
        <v>72</v>
      </c>
      <c r="C140" s="356">
        <v>4902540</v>
      </c>
      <c r="D140" s="40" t="s">
        <v>12</v>
      </c>
      <c r="E140" s="41" t="s">
        <v>338</v>
      </c>
      <c r="F140" s="362">
        <v>-100</v>
      </c>
      <c r="G140" s="332">
        <v>4029</v>
      </c>
      <c r="H140" s="333">
        <v>3604</v>
      </c>
      <c r="I140" s="269">
        <f>G140-H140</f>
        <v>425</v>
      </c>
      <c r="J140" s="269">
        <f>$F140*I140</f>
        <v>-42500</v>
      </c>
      <c r="K140" s="269">
        <f>J140/1000000</f>
        <v>-0.0425</v>
      </c>
      <c r="L140" s="332">
        <v>10878</v>
      </c>
      <c r="M140" s="333">
        <v>10771</v>
      </c>
      <c r="N140" s="333">
        <f>L140-M140</f>
        <v>107</v>
      </c>
      <c r="O140" s="333">
        <f>$F140*N140</f>
        <v>-10700</v>
      </c>
      <c r="P140" s="333">
        <f>O140/1000000</f>
        <v>-0.0107</v>
      </c>
      <c r="Q140" s="470"/>
    </row>
    <row r="141" spans="1:17" s="454" customFormat="1" ht="15.75" customHeight="1">
      <c r="A141" s="352">
        <v>29</v>
      </c>
      <c r="B141" s="353" t="s">
        <v>73</v>
      </c>
      <c r="C141" s="356">
        <v>4902520</v>
      </c>
      <c r="D141" s="40" t="s">
        <v>12</v>
      </c>
      <c r="E141" s="41" t="s">
        <v>338</v>
      </c>
      <c r="F141" s="356">
        <v>-100</v>
      </c>
      <c r="G141" s="332">
        <v>3569</v>
      </c>
      <c r="H141" s="333">
        <v>3415</v>
      </c>
      <c r="I141" s="269">
        <f>G141-H141</f>
        <v>154</v>
      </c>
      <c r="J141" s="269">
        <f>$F141*I141</f>
        <v>-15400</v>
      </c>
      <c r="K141" s="269">
        <f>J141/1000000</f>
        <v>-0.0154</v>
      </c>
      <c r="L141" s="332">
        <v>349</v>
      </c>
      <c r="M141" s="333">
        <v>338</v>
      </c>
      <c r="N141" s="333">
        <f>L141-M141</f>
        <v>11</v>
      </c>
      <c r="O141" s="333">
        <f>$F141*N141</f>
        <v>-1100</v>
      </c>
      <c r="P141" s="333">
        <f>O141/1000000</f>
        <v>-0.0011</v>
      </c>
      <c r="Q141" s="698"/>
    </row>
    <row r="142" spans="1:17" s="497" customFormat="1" ht="15.75" customHeight="1" thickBot="1">
      <c r="A142" s="456">
        <v>30</v>
      </c>
      <c r="B142" s="702" t="s">
        <v>74</v>
      </c>
      <c r="C142" s="357">
        <v>4902536</v>
      </c>
      <c r="D142" s="88" t="s">
        <v>12</v>
      </c>
      <c r="E142" s="500" t="s">
        <v>338</v>
      </c>
      <c r="F142" s="357">
        <v>-100</v>
      </c>
      <c r="G142" s="456">
        <v>20170</v>
      </c>
      <c r="H142" s="457">
        <v>18448</v>
      </c>
      <c r="I142" s="457">
        <f>G142-H142</f>
        <v>1722</v>
      </c>
      <c r="J142" s="457">
        <f>$F142*I142</f>
        <v>-172200</v>
      </c>
      <c r="K142" s="457">
        <f>J142/1000000</f>
        <v>-0.1722</v>
      </c>
      <c r="L142" s="456">
        <v>6079</v>
      </c>
      <c r="M142" s="457">
        <v>5927</v>
      </c>
      <c r="N142" s="457">
        <f>L142-M142</f>
        <v>152</v>
      </c>
      <c r="O142" s="457">
        <f>$F142*N142</f>
        <v>-15200</v>
      </c>
      <c r="P142" s="457">
        <f>O142/1000000</f>
        <v>-0.0152</v>
      </c>
      <c r="Q142" s="456"/>
    </row>
    <row r="143" ht="13.5" thickTop="1"/>
    <row r="144" spans="4:16" ht="16.5">
      <c r="D144" s="21"/>
      <c r="K144" s="410">
        <f>SUM(K103:K142)</f>
        <v>0.4640678633333334</v>
      </c>
      <c r="L144" s="51"/>
      <c r="M144" s="51"/>
      <c r="N144" s="51"/>
      <c r="O144" s="51"/>
      <c r="P144" s="386">
        <f>SUM(P103:P142)</f>
        <v>-1.0005872666666664</v>
      </c>
    </row>
    <row r="145" spans="11:16" ht="14.25">
      <c r="K145" s="51"/>
      <c r="L145" s="51"/>
      <c r="M145" s="51"/>
      <c r="N145" s="51"/>
      <c r="O145" s="51"/>
      <c r="P145" s="51"/>
    </row>
    <row r="146" spans="11:16" ht="14.25">
      <c r="K146" s="51"/>
      <c r="L146" s="51"/>
      <c r="M146" s="51"/>
      <c r="N146" s="51"/>
      <c r="O146" s="51"/>
      <c r="P146" s="51"/>
    </row>
    <row r="147" spans="17:18" ht="12.75">
      <c r="Q147" s="396" t="str">
        <f>NDPL!Q1</f>
        <v>JUNE-2018</v>
      </c>
      <c r="R147" s="248"/>
    </row>
    <row r="148" ht="13.5" thickBot="1"/>
    <row r="149" spans="1:17" ht="44.25" customHeight="1">
      <c r="A149" s="325"/>
      <c r="B149" s="323" t="s">
        <v>144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8"/>
    </row>
    <row r="150" spans="1:17" ht="19.5" customHeight="1">
      <c r="A150" s="228"/>
      <c r="B150" s="274" t="s">
        <v>145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49"/>
    </row>
    <row r="151" spans="1:17" ht="19.5" customHeight="1">
      <c r="A151" s="228"/>
      <c r="B151" s="270" t="s">
        <v>243</v>
      </c>
      <c r="C151" s="18"/>
      <c r="D151" s="18"/>
      <c r="E151" s="18"/>
      <c r="F151" s="18"/>
      <c r="G151" s="18"/>
      <c r="H151" s="18"/>
      <c r="I151" s="18"/>
      <c r="J151" s="18"/>
      <c r="K151" s="197">
        <f>K61</f>
        <v>-0.1994918000000003</v>
      </c>
      <c r="L151" s="197"/>
      <c r="M151" s="197"/>
      <c r="N151" s="197"/>
      <c r="O151" s="197"/>
      <c r="P151" s="197">
        <f>P61</f>
        <v>0.7436738999999983</v>
      </c>
      <c r="Q151" s="49"/>
    </row>
    <row r="152" spans="1:17" ht="19.5" customHeight="1">
      <c r="A152" s="228"/>
      <c r="B152" s="270" t="s">
        <v>244</v>
      </c>
      <c r="C152" s="18"/>
      <c r="D152" s="18"/>
      <c r="E152" s="18"/>
      <c r="F152" s="18"/>
      <c r="G152" s="18"/>
      <c r="H152" s="18"/>
      <c r="I152" s="18"/>
      <c r="J152" s="18"/>
      <c r="K152" s="411">
        <f>K144</f>
        <v>0.4640678633333334</v>
      </c>
      <c r="L152" s="197"/>
      <c r="M152" s="197"/>
      <c r="N152" s="197"/>
      <c r="O152" s="197"/>
      <c r="P152" s="197">
        <f>P144</f>
        <v>-1.0005872666666664</v>
      </c>
      <c r="Q152" s="49"/>
    </row>
    <row r="153" spans="1:17" ht="19.5" customHeight="1">
      <c r="A153" s="228"/>
      <c r="B153" s="270" t="s">
        <v>146</v>
      </c>
      <c r="C153" s="18"/>
      <c r="D153" s="18"/>
      <c r="E153" s="18"/>
      <c r="F153" s="18"/>
      <c r="G153" s="18"/>
      <c r="H153" s="18"/>
      <c r="I153" s="18"/>
      <c r="J153" s="18"/>
      <c r="K153" s="411">
        <f>'ROHTAK ROAD'!K45</f>
        <v>-0.07680000000000001</v>
      </c>
      <c r="L153" s="197"/>
      <c r="M153" s="197"/>
      <c r="N153" s="197"/>
      <c r="O153" s="197"/>
      <c r="P153" s="411">
        <f>'ROHTAK ROAD'!P45</f>
        <v>-0.0155625</v>
      </c>
      <c r="Q153" s="49"/>
    </row>
    <row r="154" spans="1:17" ht="19.5" customHeight="1">
      <c r="A154" s="228"/>
      <c r="B154" s="270" t="s">
        <v>147</v>
      </c>
      <c r="C154" s="18"/>
      <c r="D154" s="18"/>
      <c r="E154" s="18"/>
      <c r="F154" s="18"/>
      <c r="G154" s="18"/>
      <c r="H154" s="18"/>
      <c r="I154" s="18"/>
      <c r="J154" s="18"/>
      <c r="K154" s="411">
        <f>SUM(K151:K153)</f>
        <v>0.18777606333333305</v>
      </c>
      <c r="L154" s="197"/>
      <c r="M154" s="197"/>
      <c r="N154" s="197"/>
      <c r="O154" s="197"/>
      <c r="P154" s="411">
        <f>SUM(P151:P153)</f>
        <v>-0.27247586666666807</v>
      </c>
      <c r="Q154" s="49"/>
    </row>
    <row r="155" spans="1:17" ht="19.5" customHeight="1">
      <c r="A155" s="228"/>
      <c r="B155" s="274" t="s">
        <v>148</v>
      </c>
      <c r="C155" s="18"/>
      <c r="D155" s="18"/>
      <c r="E155" s="18"/>
      <c r="F155" s="18"/>
      <c r="G155" s="18"/>
      <c r="H155" s="18"/>
      <c r="I155" s="18"/>
      <c r="J155" s="18"/>
      <c r="K155" s="197"/>
      <c r="L155" s="197"/>
      <c r="M155" s="197"/>
      <c r="N155" s="197"/>
      <c r="O155" s="197"/>
      <c r="P155" s="197"/>
      <c r="Q155" s="49"/>
    </row>
    <row r="156" spans="1:17" ht="19.5" customHeight="1">
      <c r="A156" s="228"/>
      <c r="B156" s="270" t="s">
        <v>245</v>
      </c>
      <c r="C156" s="18"/>
      <c r="D156" s="18"/>
      <c r="E156" s="18"/>
      <c r="F156" s="18"/>
      <c r="G156" s="18"/>
      <c r="H156" s="18"/>
      <c r="I156" s="18"/>
      <c r="J156" s="18"/>
      <c r="K156" s="197">
        <f>K95</f>
        <v>0.9959999999999999</v>
      </c>
      <c r="L156" s="197"/>
      <c r="M156" s="197"/>
      <c r="N156" s="197"/>
      <c r="O156" s="197"/>
      <c r="P156" s="197">
        <f>P95</f>
        <v>2.971</v>
      </c>
      <c r="Q156" s="49"/>
    </row>
    <row r="157" spans="1:17" ht="19.5" customHeight="1" thickBot="1">
      <c r="A157" s="229"/>
      <c r="B157" s="324" t="s">
        <v>149</v>
      </c>
      <c r="C157" s="50"/>
      <c r="D157" s="50"/>
      <c r="E157" s="50"/>
      <c r="F157" s="50"/>
      <c r="G157" s="50"/>
      <c r="H157" s="50"/>
      <c r="I157" s="50"/>
      <c r="J157" s="50"/>
      <c r="K157" s="412">
        <f>SUM(K154:K156)</f>
        <v>1.183776063333333</v>
      </c>
      <c r="L157" s="195"/>
      <c r="M157" s="195"/>
      <c r="N157" s="195"/>
      <c r="O157" s="195"/>
      <c r="P157" s="194">
        <f>SUM(P154:P156)</f>
        <v>2.698524133333332</v>
      </c>
      <c r="Q157" s="196"/>
    </row>
    <row r="158" ht="12.75">
      <c r="A158" s="228"/>
    </row>
    <row r="159" ht="12.75">
      <c r="A159" s="228"/>
    </row>
    <row r="160" ht="12.75">
      <c r="A160" s="228"/>
    </row>
    <row r="161" ht="13.5" thickBot="1">
      <c r="A161" s="229"/>
    </row>
    <row r="162" spans="1:17" ht="12.75">
      <c r="A162" s="222"/>
      <c r="B162" s="223"/>
      <c r="C162" s="223"/>
      <c r="D162" s="223"/>
      <c r="E162" s="223"/>
      <c r="F162" s="223"/>
      <c r="G162" s="223"/>
      <c r="H162" s="47"/>
      <c r="I162" s="47"/>
      <c r="J162" s="47"/>
      <c r="K162" s="47"/>
      <c r="L162" s="47"/>
      <c r="M162" s="47"/>
      <c r="N162" s="47"/>
      <c r="O162" s="47"/>
      <c r="P162" s="47"/>
      <c r="Q162" s="48"/>
    </row>
    <row r="163" spans="1:17" ht="23.25">
      <c r="A163" s="230" t="s">
        <v>319</v>
      </c>
      <c r="B163" s="214"/>
      <c r="C163" s="214"/>
      <c r="D163" s="214"/>
      <c r="E163" s="214"/>
      <c r="F163" s="214"/>
      <c r="G163" s="214"/>
      <c r="H163" s="18"/>
      <c r="I163" s="18"/>
      <c r="J163" s="18"/>
      <c r="K163" s="18"/>
      <c r="L163" s="18"/>
      <c r="M163" s="18"/>
      <c r="N163" s="18"/>
      <c r="O163" s="18"/>
      <c r="P163" s="18"/>
      <c r="Q163" s="49"/>
    </row>
    <row r="164" spans="1:17" ht="12.75">
      <c r="A164" s="224"/>
      <c r="B164" s="214"/>
      <c r="C164" s="214"/>
      <c r="D164" s="214"/>
      <c r="E164" s="214"/>
      <c r="F164" s="214"/>
      <c r="G164" s="214"/>
      <c r="H164" s="18"/>
      <c r="I164" s="18"/>
      <c r="J164" s="18"/>
      <c r="K164" s="18"/>
      <c r="L164" s="18"/>
      <c r="M164" s="18"/>
      <c r="N164" s="18"/>
      <c r="O164" s="18"/>
      <c r="P164" s="18"/>
      <c r="Q164" s="49"/>
    </row>
    <row r="165" spans="1:17" ht="12.75">
      <c r="A165" s="225"/>
      <c r="B165" s="226"/>
      <c r="C165" s="226"/>
      <c r="D165" s="226"/>
      <c r="E165" s="226"/>
      <c r="F165" s="226"/>
      <c r="G165" s="226"/>
      <c r="H165" s="18"/>
      <c r="I165" s="18"/>
      <c r="J165" s="18"/>
      <c r="K165" s="240" t="s">
        <v>331</v>
      </c>
      <c r="L165" s="18"/>
      <c r="M165" s="18"/>
      <c r="N165" s="18"/>
      <c r="O165" s="18"/>
      <c r="P165" s="240" t="s">
        <v>332</v>
      </c>
      <c r="Q165" s="49"/>
    </row>
    <row r="166" spans="1:17" ht="12.75">
      <c r="A166" s="227"/>
      <c r="B166" s="128"/>
      <c r="C166" s="128"/>
      <c r="D166" s="128"/>
      <c r="E166" s="128"/>
      <c r="F166" s="128"/>
      <c r="G166" s="128"/>
      <c r="H166" s="18"/>
      <c r="I166" s="18"/>
      <c r="J166" s="18"/>
      <c r="K166" s="18"/>
      <c r="L166" s="18"/>
      <c r="M166" s="18"/>
      <c r="N166" s="18"/>
      <c r="O166" s="18"/>
      <c r="P166" s="18"/>
      <c r="Q166" s="49"/>
    </row>
    <row r="167" spans="1:17" ht="12.75">
      <c r="A167" s="227"/>
      <c r="B167" s="128"/>
      <c r="C167" s="128"/>
      <c r="D167" s="128"/>
      <c r="E167" s="128"/>
      <c r="F167" s="128"/>
      <c r="G167" s="128"/>
      <c r="H167" s="18"/>
      <c r="I167" s="18"/>
      <c r="J167" s="18"/>
      <c r="K167" s="18"/>
      <c r="L167" s="18"/>
      <c r="M167" s="18"/>
      <c r="N167" s="18"/>
      <c r="O167" s="18"/>
      <c r="P167" s="18"/>
      <c r="Q167" s="49"/>
    </row>
    <row r="168" spans="1:17" ht="18">
      <c r="A168" s="231" t="s">
        <v>322</v>
      </c>
      <c r="B168" s="215"/>
      <c r="C168" s="215"/>
      <c r="D168" s="216"/>
      <c r="E168" s="216"/>
      <c r="F168" s="217"/>
      <c r="G168" s="216"/>
      <c r="H168" s="18"/>
      <c r="I168" s="18"/>
      <c r="J168" s="18"/>
      <c r="K168" s="387">
        <f>K157</f>
        <v>1.183776063333333</v>
      </c>
      <c r="L168" s="216" t="s">
        <v>320</v>
      </c>
      <c r="M168" s="18"/>
      <c r="N168" s="18"/>
      <c r="O168" s="18"/>
      <c r="P168" s="387">
        <f>P157</f>
        <v>2.698524133333332</v>
      </c>
      <c r="Q168" s="237" t="s">
        <v>320</v>
      </c>
    </row>
    <row r="169" spans="1:17" ht="18">
      <c r="A169" s="232"/>
      <c r="B169" s="218"/>
      <c r="C169" s="218"/>
      <c r="D169" s="214"/>
      <c r="E169" s="214"/>
      <c r="F169" s="219"/>
      <c r="G169" s="214"/>
      <c r="H169" s="18"/>
      <c r="I169" s="18"/>
      <c r="J169" s="18"/>
      <c r="K169" s="388"/>
      <c r="L169" s="214"/>
      <c r="M169" s="18"/>
      <c r="N169" s="18"/>
      <c r="O169" s="18"/>
      <c r="P169" s="388"/>
      <c r="Q169" s="238"/>
    </row>
    <row r="170" spans="1:17" ht="18">
      <c r="A170" s="233" t="s">
        <v>321</v>
      </c>
      <c r="B170" s="220"/>
      <c r="C170" s="45"/>
      <c r="D170" s="214"/>
      <c r="E170" s="214"/>
      <c r="F170" s="221"/>
      <c r="G170" s="216"/>
      <c r="H170" s="18"/>
      <c r="I170" s="18"/>
      <c r="J170" s="18"/>
      <c r="K170" s="388">
        <f>'STEPPED UP GENCO'!K41</f>
        <v>0.19763442499999997</v>
      </c>
      <c r="L170" s="216" t="s">
        <v>320</v>
      </c>
      <c r="M170" s="18"/>
      <c r="N170" s="18"/>
      <c r="O170" s="18"/>
      <c r="P170" s="388">
        <f>'STEPPED UP GENCO'!P41</f>
        <v>-0.813591215</v>
      </c>
      <c r="Q170" s="237" t="s">
        <v>320</v>
      </c>
    </row>
    <row r="171" spans="1:17" ht="12.75">
      <c r="A171" s="22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49"/>
    </row>
    <row r="172" spans="1:17" ht="12.75">
      <c r="A172" s="22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49"/>
    </row>
    <row r="173" spans="1:17" ht="12.75">
      <c r="A173" s="22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49"/>
    </row>
    <row r="174" spans="1:17" ht="20.25">
      <c r="A174" s="228"/>
      <c r="B174" s="18"/>
      <c r="C174" s="18"/>
      <c r="D174" s="18"/>
      <c r="E174" s="18"/>
      <c r="F174" s="18"/>
      <c r="G174" s="18"/>
      <c r="H174" s="215"/>
      <c r="I174" s="215"/>
      <c r="J174" s="234" t="s">
        <v>323</v>
      </c>
      <c r="K174" s="343">
        <f>SUM(K168:K173)</f>
        <v>1.381410488333333</v>
      </c>
      <c r="L174" s="234" t="s">
        <v>320</v>
      </c>
      <c r="M174" s="128"/>
      <c r="N174" s="18"/>
      <c r="O174" s="18"/>
      <c r="P174" s="343">
        <f>SUM(P168:P173)</f>
        <v>1.8849329183333319</v>
      </c>
      <c r="Q174" s="364" t="s">
        <v>320</v>
      </c>
    </row>
    <row r="175" spans="1:17" ht="13.5" thickBot="1">
      <c r="A175" s="22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152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7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view="pageBreakPreview" zoomScale="85" zoomScaleNormal="70" zoomScaleSheetLayoutView="85" workbookViewId="0" topLeftCell="A190">
      <selection activeCell="G54" sqref="G54"/>
    </sheetView>
  </sheetViews>
  <sheetFormatPr defaultColWidth="9.140625" defaultRowHeight="12.75"/>
  <cols>
    <col min="1" max="1" width="7.421875" style="454" customWidth="1"/>
    <col min="2" max="2" width="29.57421875" style="454" customWidth="1"/>
    <col min="3" max="3" width="13.28125" style="454" customWidth="1"/>
    <col min="4" max="4" width="9.00390625" style="454" customWidth="1"/>
    <col min="5" max="5" width="16.57421875" style="454" customWidth="1"/>
    <col min="6" max="6" width="10.8515625" style="454" customWidth="1"/>
    <col min="7" max="7" width="14.00390625" style="454" customWidth="1"/>
    <col min="8" max="8" width="13.421875" style="454" customWidth="1"/>
    <col min="9" max="9" width="11.8515625" style="454" customWidth="1"/>
    <col min="10" max="10" width="16.28125" style="454" customWidth="1"/>
    <col min="11" max="12" width="13.421875" style="454" customWidth="1"/>
    <col min="13" max="13" width="16.28125" style="454" customWidth="1"/>
    <col min="14" max="14" width="12.140625" style="454" customWidth="1"/>
    <col min="15" max="15" width="15.28125" style="454" customWidth="1"/>
    <col min="16" max="16" width="15.140625" style="454" customWidth="1"/>
    <col min="17" max="17" width="29.421875" style="454" customWidth="1"/>
    <col min="18" max="19" width="9.140625" style="454" hidden="1" customWidth="1"/>
    <col min="20" max="16384" width="9.140625" style="454" customWidth="1"/>
  </cols>
  <sheetData>
    <row r="1" spans="1:17" ht="18" customHeight="1">
      <c r="A1" s="1" t="s">
        <v>231</v>
      </c>
      <c r="P1" s="594" t="str">
        <f>NDPL!$Q$1</f>
        <v>JUNE-2018</v>
      </c>
      <c r="Q1" s="594"/>
    </row>
    <row r="2" ht="18" customHeight="1">
      <c r="A2" s="16" t="s">
        <v>232</v>
      </c>
    </row>
    <row r="3" ht="18" customHeight="1">
      <c r="A3" s="389" t="s">
        <v>150</v>
      </c>
    </row>
    <row r="4" spans="1:16" ht="18" customHeight="1" thickBot="1">
      <c r="A4" s="390" t="s">
        <v>187</v>
      </c>
      <c r="G4" s="494"/>
      <c r="H4" s="494"/>
      <c r="I4" s="46" t="s">
        <v>387</v>
      </c>
      <c r="J4" s="494"/>
      <c r="K4" s="494"/>
      <c r="L4" s="494"/>
      <c r="M4" s="494"/>
      <c r="N4" s="46" t="s">
        <v>388</v>
      </c>
      <c r="O4" s="494"/>
      <c r="P4" s="494"/>
    </row>
    <row r="5" spans="1:17" ht="18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30/06/2018</v>
      </c>
      <c r="H5" s="518" t="str">
        <f>NDPL!H5</f>
        <v>INTIAL READING 01/06/2018</v>
      </c>
      <c r="I5" s="518" t="s">
        <v>4</v>
      </c>
      <c r="J5" s="518" t="s">
        <v>5</v>
      </c>
      <c r="K5" s="518" t="s">
        <v>6</v>
      </c>
      <c r="L5" s="516" t="str">
        <f>NDPL!G5</f>
        <v>FINAL READING 30/06/2018</v>
      </c>
      <c r="M5" s="518" t="str">
        <f>NDPL!H5</f>
        <v>INTIAL READING 01/06/2018</v>
      </c>
      <c r="N5" s="518" t="s">
        <v>4</v>
      </c>
      <c r="O5" s="518" t="s">
        <v>5</v>
      </c>
      <c r="P5" s="518" t="s">
        <v>6</v>
      </c>
      <c r="Q5" s="541" t="s">
        <v>301</v>
      </c>
    </row>
    <row r="6" ht="18" customHeight="1" thickBot="1" thickTop="1"/>
    <row r="7" spans="1:17" ht="18" customHeight="1" thickTop="1">
      <c r="A7" s="271"/>
      <c r="B7" s="272" t="s">
        <v>151</v>
      </c>
      <c r="C7" s="273"/>
      <c r="D7" s="36"/>
      <c r="E7" s="36"/>
      <c r="F7" s="36"/>
      <c r="G7" s="29"/>
      <c r="H7" s="466"/>
      <c r="I7" s="466"/>
      <c r="J7" s="466"/>
      <c r="K7" s="466"/>
      <c r="L7" s="467"/>
      <c r="M7" s="466"/>
      <c r="N7" s="466"/>
      <c r="O7" s="466"/>
      <c r="P7" s="466"/>
      <c r="Q7" s="548"/>
    </row>
    <row r="8" spans="1:17" ht="18" customHeight="1">
      <c r="A8" s="260">
        <v>1</v>
      </c>
      <c r="B8" s="303" t="s">
        <v>152</v>
      </c>
      <c r="C8" s="304">
        <v>4865170</v>
      </c>
      <c r="D8" s="122" t="s">
        <v>12</v>
      </c>
      <c r="E8" s="94" t="s">
        <v>338</v>
      </c>
      <c r="F8" s="311">
        <v>5000</v>
      </c>
      <c r="G8" s="332">
        <v>999512</v>
      </c>
      <c r="H8" s="333">
        <v>999505</v>
      </c>
      <c r="I8" s="313">
        <f aca="true" t="shared" si="0" ref="I8:I17">G8-H8</f>
        <v>7</v>
      </c>
      <c r="J8" s="313">
        <f aca="true" t="shared" si="1" ref="J8:J17">$F8*I8</f>
        <v>35000</v>
      </c>
      <c r="K8" s="313">
        <f aca="true" t="shared" si="2" ref="K8:K17">J8/1000000</f>
        <v>0.035</v>
      </c>
      <c r="L8" s="332">
        <v>998926</v>
      </c>
      <c r="M8" s="333">
        <v>999012</v>
      </c>
      <c r="N8" s="313">
        <f aca="true" t="shared" si="3" ref="N8:N17">L8-M8</f>
        <v>-86</v>
      </c>
      <c r="O8" s="313">
        <f aca="true" t="shared" si="4" ref="O8:O17">$F8*N8</f>
        <v>-430000</v>
      </c>
      <c r="P8" s="313">
        <f aca="true" t="shared" si="5" ref="P8:P17">O8/1000000</f>
        <v>-0.43</v>
      </c>
      <c r="Q8" s="470"/>
    </row>
    <row r="9" spans="1:17" ht="18" customHeight="1">
      <c r="A9" s="260">
        <v>2</v>
      </c>
      <c r="B9" s="303" t="s">
        <v>153</v>
      </c>
      <c r="C9" s="304">
        <v>4865095</v>
      </c>
      <c r="D9" s="122" t="s">
        <v>12</v>
      </c>
      <c r="E9" s="94" t="s">
        <v>338</v>
      </c>
      <c r="F9" s="311">
        <v>1333.33</v>
      </c>
      <c r="G9" s="332">
        <v>984583</v>
      </c>
      <c r="H9" s="333">
        <v>984577</v>
      </c>
      <c r="I9" s="313">
        <f t="shared" si="0"/>
        <v>6</v>
      </c>
      <c r="J9" s="313">
        <f t="shared" si="1"/>
        <v>7999.98</v>
      </c>
      <c r="K9" s="313">
        <f t="shared" si="2"/>
        <v>0.00799998</v>
      </c>
      <c r="L9" s="332">
        <v>670172</v>
      </c>
      <c r="M9" s="333">
        <v>670291</v>
      </c>
      <c r="N9" s="313">
        <f t="shared" si="3"/>
        <v>-119</v>
      </c>
      <c r="O9" s="313">
        <f t="shared" si="4"/>
        <v>-158666.27</v>
      </c>
      <c r="P9" s="468">
        <f t="shared" si="5"/>
        <v>-0.15866627</v>
      </c>
      <c r="Q9" s="476"/>
    </row>
    <row r="10" spans="1:17" ht="18" customHeight="1">
      <c r="A10" s="260">
        <v>3</v>
      </c>
      <c r="B10" s="303" t="s">
        <v>154</v>
      </c>
      <c r="C10" s="304">
        <v>4864812</v>
      </c>
      <c r="D10" s="122" t="s">
        <v>12</v>
      </c>
      <c r="E10" s="94" t="s">
        <v>338</v>
      </c>
      <c r="F10" s="311">
        <v>200</v>
      </c>
      <c r="G10" s="332">
        <v>998357</v>
      </c>
      <c r="H10" s="333">
        <v>998296</v>
      </c>
      <c r="I10" s="313">
        <f>G10-H10</f>
        <v>61</v>
      </c>
      <c r="J10" s="313">
        <f>$F10*I10</f>
        <v>12200</v>
      </c>
      <c r="K10" s="313">
        <f>J10/1000000</f>
        <v>0.0122</v>
      </c>
      <c r="L10" s="332">
        <v>999448</v>
      </c>
      <c r="M10" s="333">
        <v>999492</v>
      </c>
      <c r="N10" s="313">
        <f>L10-M10</f>
        <v>-44</v>
      </c>
      <c r="O10" s="313">
        <f>$F10*N10</f>
        <v>-8800</v>
      </c>
      <c r="P10" s="313">
        <f>O10/1000000</f>
        <v>-0.0088</v>
      </c>
      <c r="Q10" s="471" t="s">
        <v>469</v>
      </c>
    </row>
    <row r="11" spans="1:17" ht="18" customHeight="1">
      <c r="A11" s="260">
        <v>4</v>
      </c>
      <c r="B11" s="303" t="s">
        <v>155</v>
      </c>
      <c r="C11" s="304">
        <v>4865127</v>
      </c>
      <c r="D11" s="122" t="s">
        <v>12</v>
      </c>
      <c r="E11" s="94" t="s">
        <v>338</v>
      </c>
      <c r="F11" s="311">
        <v>1333.33</v>
      </c>
      <c r="G11" s="332">
        <v>999993</v>
      </c>
      <c r="H11" s="333">
        <v>999973</v>
      </c>
      <c r="I11" s="313">
        <f t="shared" si="0"/>
        <v>20</v>
      </c>
      <c r="J11" s="313">
        <f t="shared" si="1"/>
        <v>26666.6</v>
      </c>
      <c r="K11" s="313">
        <f t="shared" si="2"/>
        <v>0.0266666</v>
      </c>
      <c r="L11" s="332">
        <v>999423</v>
      </c>
      <c r="M11" s="333">
        <v>999406</v>
      </c>
      <c r="N11" s="313">
        <f t="shared" si="3"/>
        <v>17</v>
      </c>
      <c r="O11" s="313">
        <f t="shared" si="4"/>
        <v>22666.61</v>
      </c>
      <c r="P11" s="313">
        <f t="shared" si="5"/>
        <v>0.02266661</v>
      </c>
      <c r="Q11" s="709"/>
    </row>
    <row r="12" spans="1:17" ht="18" customHeight="1">
      <c r="A12" s="260">
        <v>5</v>
      </c>
      <c r="B12" s="303" t="s">
        <v>156</v>
      </c>
      <c r="C12" s="304">
        <v>4865152</v>
      </c>
      <c r="D12" s="122" t="s">
        <v>12</v>
      </c>
      <c r="E12" s="94" t="s">
        <v>338</v>
      </c>
      <c r="F12" s="311">
        <v>300</v>
      </c>
      <c r="G12" s="332">
        <v>1605</v>
      </c>
      <c r="H12" s="333">
        <v>1605</v>
      </c>
      <c r="I12" s="313">
        <f t="shared" si="0"/>
        <v>0</v>
      </c>
      <c r="J12" s="313">
        <f t="shared" si="1"/>
        <v>0</v>
      </c>
      <c r="K12" s="313">
        <f t="shared" si="2"/>
        <v>0</v>
      </c>
      <c r="L12" s="332">
        <v>112</v>
      </c>
      <c r="M12" s="333">
        <v>112</v>
      </c>
      <c r="N12" s="313">
        <f t="shared" si="3"/>
        <v>0</v>
      </c>
      <c r="O12" s="313">
        <f t="shared" si="4"/>
        <v>0</v>
      </c>
      <c r="P12" s="313">
        <f t="shared" si="5"/>
        <v>0</v>
      </c>
      <c r="Q12" s="782"/>
    </row>
    <row r="13" spans="1:17" ht="18" customHeight="1">
      <c r="A13" s="260">
        <v>6</v>
      </c>
      <c r="B13" s="303" t="s">
        <v>157</v>
      </c>
      <c r="C13" s="304">
        <v>4865111</v>
      </c>
      <c r="D13" s="122" t="s">
        <v>12</v>
      </c>
      <c r="E13" s="94" t="s">
        <v>338</v>
      </c>
      <c r="F13" s="311">
        <v>100</v>
      </c>
      <c r="G13" s="332">
        <v>18839</v>
      </c>
      <c r="H13" s="333">
        <v>18831</v>
      </c>
      <c r="I13" s="313">
        <f>G13-H13</f>
        <v>8</v>
      </c>
      <c r="J13" s="313">
        <f t="shared" si="1"/>
        <v>800</v>
      </c>
      <c r="K13" s="313">
        <f t="shared" si="2"/>
        <v>0.0008</v>
      </c>
      <c r="L13" s="332">
        <v>22276</v>
      </c>
      <c r="M13" s="333">
        <v>22026</v>
      </c>
      <c r="N13" s="313">
        <f>L13-M13</f>
        <v>250</v>
      </c>
      <c r="O13" s="313">
        <f t="shared" si="4"/>
        <v>25000</v>
      </c>
      <c r="P13" s="313">
        <f t="shared" si="5"/>
        <v>0.025</v>
      </c>
      <c r="Q13" s="471"/>
    </row>
    <row r="14" spans="1:17" ht="18" customHeight="1">
      <c r="A14" s="260">
        <v>7</v>
      </c>
      <c r="B14" s="303" t="s">
        <v>158</v>
      </c>
      <c r="C14" s="304">
        <v>4865140</v>
      </c>
      <c r="D14" s="122" t="s">
        <v>12</v>
      </c>
      <c r="E14" s="94" t="s">
        <v>338</v>
      </c>
      <c r="F14" s="311">
        <v>75</v>
      </c>
      <c r="G14" s="332">
        <v>719722</v>
      </c>
      <c r="H14" s="333">
        <v>719766</v>
      </c>
      <c r="I14" s="313">
        <f t="shared" si="0"/>
        <v>-44</v>
      </c>
      <c r="J14" s="313">
        <f t="shared" si="1"/>
        <v>-3300</v>
      </c>
      <c r="K14" s="313">
        <f t="shared" si="2"/>
        <v>-0.0033</v>
      </c>
      <c r="L14" s="332">
        <v>979467</v>
      </c>
      <c r="M14" s="333">
        <v>981387</v>
      </c>
      <c r="N14" s="313">
        <f t="shared" si="3"/>
        <v>-1920</v>
      </c>
      <c r="O14" s="313">
        <f t="shared" si="4"/>
        <v>-144000</v>
      </c>
      <c r="P14" s="313">
        <f t="shared" si="5"/>
        <v>-0.144</v>
      </c>
      <c r="Q14" s="470"/>
    </row>
    <row r="15" spans="1:17" ht="18" customHeight="1">
      <c r="A15" s="260">
        <v>8</v>
      </c>
      <c r="B15" s="758" t="s">
        <v>159</v>
      </c>
      <c r="C15" s="304">
        <v>4865134</v>
      </c>
      <c r="D15" s="122" t="s">
        <v>12</v>
      </c>
      <c r="E15" s="94" t="s">
        <v>338</v>
      </c>
      <c r="F15" s="311">
        <v>75</v>
      </c>
      <c r="G15" s="332">
        <v>999227</v>
      </c>
      <c r="H15" s="333">
        <v>999210</v>
      </c>
      <c r="I15" s="313">
        <f t="shared" si="0"/>
        <v>17</v>
      </c>
      <c r="J15" s="313">
        <f t="shared" si="1"/>
        <v>1275</v>
      </c>
      <c r="K15" s="313">
        <f t="shared" si="2"/>
        <v>0.001275</v>
      </c>
      <c r="L15" s="332">
        <v>7934</v>
      </c>
      <c r="M15" s="333">
        <v>4757</v>
      </c>
      <c r="N15" s="313">
        <f t="shared" si="3"/>
        <v>3177</v>
      </c>
      <c r="O15" s="313">
        <f t="shared" si="4"/>
        <v>238275</v>
      </c>
      <c r="P15" s="313">
        <f t="shared" si="5"/>
        <v>0.238275</v>
      </c>
      <c r="Q15" s="471"/>
    </row>
    <row r="16" spans="1:17" ht="18" customHeight="1">
      <c r="A16" s="260">
        <v>9</v>
      </c>
      <c r="B16" s="303" t="s">
        <v>160</v>
      </c>
      <c r="C16" s="304">
        <v>4865181</v>
      </c>
      <c r="D16" s="122" t="s">
        <v>12</v>
      </c>
      <c r="E16" s="94" t="s">
        <v>338</v>
      </c>
      <c r="F16" s="311">
        <v>900</v>
      </c>
      <c r="G16" s="332">
        <v>997488</v>
      </c>
      <c r="H16" s="333">
        <v>997475</v>
      </c>
      <c r="I16" s="313">
        <f t="shared" si="0"/>
        <v>13</v>
      </c>
      <c r="J16" s="313">
        <f t="shared" si="1"/>
        <v>11700</v>
      </c>
      <c r="K16" s="313">
        <f t="shared" si="2"/>
        <v>0.0117</v>
      </c>
      <c r="L16" s="332">
        <v>994551</v>
      </c>
      <c r="M16" s="333">
        <v>994357</v>
      </c>
      <c r="N16" s="313">
        <f t="shared" si="3"/>
        <v>194</v>
      </c>
      <c r="O16" s="313">
        <f t="shared" si="4"/>
        <v>174600</v>
      </c>
      <c r="P16" s="313">
        <f t="shared" si="5"/>
        <v>0.1746</v>
      </c>
      <c r="Q16" s="476"/>
    </row>
    <row r="17" spans="1:17" ht="18" customHeight="1">
      <c r="A17" s="260">
        <v>10</v>
      </c>
      <c r="B17" s="303" t="s">
        <v>491</v>
      </c>
      <c r="C17" s="304">
        <v>4865130</v>
      </c>
      <c r="D17" s="122" t="s">
        <v>12</v>
      </c>
      <c r="E17" s="94" t="s">
        <v>338</v>
      </c>
      <c r="F17" s="311">
        <v>100</v>
      </c>
      <c r="G17" s="332">
        <v>3358</v>
      </c>
      <c r="H17" s="333">
        <v>3358</v>
      </c>
      <c r="I17" s="313">
        <f t="shared" si="0"/>
        <v>0</v>
      </c>
      <c r="J17" s="313">
        <f t="shared" si="1"/>
        <v>0</v>
      </c>
      <c r="K17" s="313">
        <f t="shared" si="2"/>
        <v>0</v>
      </c>
      <c r="L17" s="332">
        <v>265638</v>
      </c>
      <c r="M17" s="333">
        <v>265638</v>
      </c>
      <c r="N17" s="313">
        <f t="shared" si="3"/>
        <v>0</v>
      </c>
      <c r="O17" s="313">
        <f t="shared" si="4"/>
        <v>0</v>
      </c>
      <c r="P17" s="313">
        <f t="shared" si="5"/>
        <v>0</v>
      </c>
      <c r="Q17" s="476"/>
    </row>
    <row r="18" spans="1:17" ht="18" customHeight="1">
      <c r="A18" s="260"/>
      <c r="B18" s="305" t="s">
        <v>161</v>
      </c>
      <c r="C18" s="304"/>
      <c r="D18" s="122"/>
      <c r="E18" s="122"/>
      <c r="F18" s="311"/>
      <c r="G18" s="415"/>
      <c r="H18" s="418"/>
      <c r="I18" s="313"/>
      <c r="J18" s="313"/>
      <c r="K18" s="595"/>
      <c r="L18" s="315"/>
      <c r="M18" s="313"/>
      <c r="N18" s="313"/>
      <c r="O18" s="313"/>
      <c r="P18" s="595"/>
      <c r="Q18" s="471"/>
    </row>
    <row r="19" spans="1:17" ht="18" customHeight="1">
      <c r="A19" s="260">
        <v>11</v>
      </c>
      <c r="B19" s="303" t="s">
        <v>15</v>
      </c>
      <c r="C19" s="304">
        <v>5128454</v>
      </c>
      <c r="D19" s="122" t="s">
        <v>12</v>
      </c>
      <c r="E19" s="94" t="s">
        <v>338</v>
      </c>
      <c r="F19" s="311">
        <v>-500</v>
      </c>
      <c r="G19" s="332">
        <v>16168</v>
      </c>
      <c r="H19" s="333">
        <v>16168</v>
      </c>
      <c r="I19" s="313">
        <f>G19-H19</f>
        <v>0</v>
      </c>
      <c r="J19" s="313">
        <f>$F19*I19</f>
        <v>0</v>
      </c>
      <c r="K19" s="313">
        <f>J19/1000000</f>
        <v>0</v>
      </c>
      <c r="L19" s="332">
        <v>988926</v>
      </c>
      <c r="M19" s="333">
        <v>988926</v>
      </c>
      <c r="N19" s="313">
        <f>L19-M19</f>
        <v>0</v>
      </c>
      <c r="O19" s="313">
        <f>$F19*N19</f>
        <v>0</v>
      </c>
      <c r="P19" s="313">
        <f>O19/1000000</f>
        <v>0</v>
      </c>
      <c r="Q19" s="471"/>
    </row>
    <row r="20" spans="1:17" ht="18" customHeight="1">
      <c r="A20" s="260">
        <v>12</v>
      </c>
      <c r="B20" s="276" t="s">
        <v>16</v>
      </c>
      <c r="C20" s="304">
        <v>4865025</v>
      </c>
      <c r="D20" s="82" t="s">
        <v>12</v>
      </c>
      <c r="E20" s="94" t="s">
        <v>338</v>
      </c>
      <c r="F20" s="311">
        <v>-1000</v>
      </c>
      <c r="G20" s="332">
        <v>3586</v>
      </c>
      <c r="H20" s="333">
        <v>3394</v>
      </c>
      <c r="I20" s="313">
        <f>G20-H20</f>
        <v>192</v>
      </c>
      <c r="J20" s="313">
        <f>$F20*I20</f>
        <v>-192000</v>
      </c>
      <c r="K20" s="313">
        <f>J20/1000000</f>
        <v>-0.192</v>
      </c>
      <c r="L20" s="332">
        <v>997498</v>
      </c>
      <c r="M20" s="333">
        <v>997493</v>
      </c>
      <c r="N20" s="313">
        <f>L20-M20</f>
        <v>5</v>
      </c>
      <c r="O20" s="313">
        <f>$F20*N20</f>
        <v>-5000</v>
      </c>
      <c r="P20" s="313">
        <f>O20/1000000</f>
        <v>-0.005</v>
      </c>
      <c r="Q20" s="471"/>
    </row>
    <row r="21" spans="1:17" ht="18" customHeight="1">
      <c r="A21" s="260">
        <v>13</v>
      </c>
      <c r="B21" s="303" t="s">
        <v>17</v>
      </c>
      <c r="C21" s="304">
        <v>5128433</v>
      </c>
      <c r="D21" s="122" t="s">
        <v>12</v>
      </c>
      <c r="E21" s="94" t="s">
        <v>338</v>
      </c>
      <c r="F21" s="311">
        <v>-2000</v>
      </c>
      <c r="G21" s="332">
        <v>117</v>
      </c>
      <c r="H21" s="333">
        <v>37</v>
      </c>
      <c r="I21" s="313">
        <f>G21-H21</f>
        <v>80</v>
      </c>
      <c r="J21" s="313">
        <f>$F21*I21</f>
        <v>-160000</v>
      </c>
      <c r="K21" s="313">
        <f>J21/1000000</f>
        <v>-0.16</v>
      </c>
      <c r="L21" s="332">
        <v>999578</v>
      </c>
      <c r="M21" s="333">
        <v>999694</v>
      </c>
      <c r="N21" s="313">
        <f>L21-M21</f>
        <v>-116</v>
      </c>
      <c r="O21" s="313">
        <f>$F21*N21</f>
        <v>232000</v>
      </c>
      <c r="P21" s="313">
        <f>O21/1000000</f>
        <v>0.232</v>
      </c>
      <c r="Q21" s="471" t="s">
        <v>457</v>
      </c>
    </row>
    <row r="22" spans="1:17" ht="18" customHeight="1">
      <c r="A22" s="260">
        <v>14</v>
      </c>
      <c r="B22" s="303" t="s">
        <v>162</v>
      </c>
      <c r="C22" s="304">
        <v>4902499</v>
      </c>
      <c r="D22" s="122" t="s">
        <v>12</v>
      </c>
      <c r="E22" s="94" t="s">
        <v>338</v>
      </c>
      <c r="F22" s="311">
        <v>-1000</v>
      </c>
      <c r="G22" s="332">
        <v>10608</v>
      </c>
      <c r="H22" s="333">
        <v>10601</v>
      </c>
      <c r="I22" s="313">
        <f>G22-H22</f>
        <v>7</v>
      </c>
      <c r="J22" s="313">
        <f>$F22*I22</f>
        <v>-7000</v>
      </c>
      <c r="K22" s="313">
        <f>J22/1000000</f>
        <v>-0.007</v>
      </c>
      <c r="L22" s="332">
        <v>998985</v>
      </c>
      <c r="M22" s="333">
        <v>999228</v>
      </c>
      <c r="N22" s="313">
        <f>L22-M22</f>
        <v>-243</v>
      </c>
      <c r="O22" s="313">
        <f>$F22*N22</f>
        <v>243000</v>
      </c>
      <c r="P22" s="313">
        <f>O22/1000000</f>
        <v>0.243</v>
      </c>
      <c r="Q22" s="471"/>
    </row>
    <row r="23" spans="1:17" ht="18" customHeight="1">
      <c r="A23" s="260">
        <v>15</v>
      </c>
      <c r="B23" s="303" t="s">
        <v>426</v>
      </c>
      <c r="C23" s="304">
        <v>5295169</v>
      </c>
      <c r="D23" s="122" t="s">
        <v>12</v>
      </c>
      <c r="E23" s="94" t="s">
        <v>338</v>
      </c>
      <c r="F23" s="311">
        <v>-1000</v>
      </c>
      <c r="G23" s="332">
        <v>967891</v>
      </c>
      <c r="H23" s="333">
        <v>967882</v>
      </c>
      <c r="I23" s="333">
        <f>G23-H23</f>
        <v>9</v>
      </c>
      <c r="J23" s="333">
        <f>$F23*I23</f>
        <v>-9000</v>
      </c>
      <c r="K23" s="333">
        <f>J23/1000000</f>
        <v>-0.009</v>
      </c>
      <c r="L23" s="332">
        <v>995015</v>
      </c>
      <c r="M23" s="333">
        <v>995440</v>
      </c>
      <c r="N23" s="333">
        <f>L23-M23</f>
        <v>-425</v>
      </c>
      <c r="O23" s="333">
        <f>$F23*N23</f>
        <v>425000</v>
      </c>
      <c r="P23" s="333">
        <f>O23/1000000</f>
        <v>0.425</v>
      </c>
      <c r="Q23" s="471"/>
    </row>
    <row r="24" spans="1:17" ht="18" customHeight="1">
      <c r="A24" s="260"/>
      <c r="B24" s="305" t="s">
        <v>163</v>
      </c>
      <c r="C24" s="304"/>
      <c r="D24" s="122"/>
      <c r="E24" s="122"/>
      <c r="F24" s="311"/>
      <c r="G24" s="415"/>
      <c r="H24" s="418"/>
      <c r="I24" s="313"/>
      <c r="J24" s="313"/>
      <c r="K24" s="313"/>
      <c r="L24" s="315"/>
      <c r="M24" s="313"/>
      <c r="N24" s="313"/>
      <c r="O24" s="313"/>
      <c r="P24" s="313"/>
      <c r="Q24" s="471"/>
    </row>
    <row r="25" spans="1:17" ht="18" customHeight="1">
      <c r="A25" s="260">
        <v>16</v>
      </c>
      <c r="B25" s="303" t="s">
        <v>15</v>
      </c>
      <c r="C25" s="304">
        <v>5295164</v>
      </c>
      <c r="D25" s="122" t="s">
        <v>12</v>
      </c>
      <c r="E25" s="94" t="s">
        <v>338</v>
      </c>
      <c r="F25" s="311">
        <v>-1000</v>
      </c>
      <c r="G25" s="332">
        <v>31582</v>
      </c>
      <c r="H25" s="333">
        <v>31570</v>
      </c>
      <c r="I25" s="313">
        <f>G25-H25</f>
        <v>12</v>
      </c>
      <c r="J25" s="313">
        <f>$F25*I25</f>
        <v>-12000</v>
      </c>
      <c r="K25" s="313">
        <f>J25/1000000</f>
        <v>-0.012</v>
      </c>
      <c r="L25" s="332">
        <v>997372</v>
      </c>
      <c r="M25" s="333">
        <v>997368</v>
      </c>
      <c r="N25" s="313">
        <f aca="true" t="shared" si="6" ref="N25:N30">L25-M25</f>
        <v>4</v>
      </c>
      <c r="O25" s="313">
        <f aca="true" t="shared" si="7" ref="O25:O30">$F25*N25</f>
        <v>-4000</v>
      </c>
      <c r="P25" s="313">
        <f aca="true" t="shared" si="8" ref="P25:P30">O25/1000000</f>
        <v>-0.004</v>
      </c>
      <c r="Q25" s="488"/>
    </row>
    <row r="26" spans="1:17" ht="18" customHeight="1">
      <c r="A26" s="260"/>
      <c r="B26" s="303"/>
      <c r="C26" s="304"/>
      <c r="D26" s="122"/>
      <c r="E26" s="94"/>
      <c r="F26" s="311">
        <v>-1000</v>
      </c>
      <c r="G26" s="332"/>
      <c r="H26" s="333"/>
      <c r="I26" s="313"/>
      <c r="J26" s="313"/>
      <c r="K26" s="313"/>
      <c r="L26" s="332">
        <v>267</v>
      </c>
      <c r="M26" s="333">
        <v>578</v>
      </c>
      <c r="N26" s="313">
        <f t="shared" si="6"/>
        <v>-311</v>
      </c>
      <c r="O26" s="313">
        <f t="shared" si="7"/>
        <v>311000</v>
      </c>
      <c r="P26" s="313">
        <f t="shared" si="8"/>
        <v>0.311</v>
      </c>
      <c r="Q26" s="488"/>
    </row>
    <row r="27" spans="1:17" ht="18" customHeight="1">
      <c r="A27" s="260">
        <v>17</v>
      </c>
      <c r="B27" s="303" t="s">
        <v>16</v>
      </c>
      <c r="C27" s="304">
        <v>5129959</v>
      </c>
      <c r="D27" s="122" t="s">
        <v>12</v>
      </c>
      <c r="E27" s="94" t="s">
        <v>338</v>
      </c>
      <c r="F27" s="311">
        <v>-500</v>
      </c>
      <c r="G27" s="332">
        <v>19336</v>
      </c>
      <c r="H27" s="333">
        <v>19335</v>
      </c>
      <c r="I27" s="333">
        <f>G27-H27</f>
        <v>1</v>
      </c>
      <c r="J27" s="333">
        <f>$F27*I27</f>
        <v>-500</v>
      </c>
      <c r="K27" s="333">
        <f>J27/1000000</f>
        <v>-0.0005</v>
      </c>
      <c r="L27" s="332">
        <v>9088</v>
      </c>
      <c r="M27" s="333">
        <v>3938</v>
      </c>
      <c r="N27" s="333">
        <f t="shared" si="6"/>
        <v>5150</v>
      </c>
      <c r="O27" s="333">
        <f t="shared" si="7"/>
        <v>-2575000</v>
      </c>
      <c r="P27" s="333">
        <f t="shared" si="8"/>
        <v>-2.575</v>
      </c>
      <c r="Q27" s="488"/>
    </row>
    <row r="28" spans="1:17" ht="18" customHeight="1">
      <c r="A28" s="260">
        <v>18</v>
      </c>
      <c r="B28" s="303" t="s">
        <v>17</v>
      </c>
      <c r="C28" s="304">
        <v>4864988</v>
      </c>
      <c r="D28" s="122" t="s">
        <v>12</v>
      </c>
      <c r="E28" s="94" t="s">
        <v>338</v>
      </c>
      <c r="F28" s="311">
        <v>-2000</v>
      </c>
      <c r="G28" s="332">
        <v>7788</v>
      </c>
      <c r="H28" s="333">
        <v>7787</v>
      </c>
      <c r="I28" s="313">
        <f>G28-H28</f>
        <v>1</v>
      </c>
      <c r="J28" s="313">
        <f>$F28*I28</f>
        <v>-2000</v>
      </c>
      <c r="K28" s="313">
        <f>J28/1000000</f>
        <v>-0.002</v>
      </c>
      <c r="L28" s="332">
        <v>999516</v>
      </c>
      <c r="M28" s="333">
        <v>999560</v>
      </c>
      <c r="N28" s="313">
        <f t="shared" si="6"/>
        <v>-44</v>
      </c>
      <c r="O28" s="313">
        <f t="shared" si="7"/>
        <v>88000</v>
      </c>
      <c r="P28" s="313">
        <f t="shared" si="8"/>
        <v>0.088</v>
      </c>
      <c r="Q28" s="488"/>
    </row>
    <row r="29" spans="1:17" ht="18" customHeight="1">
      <c r="A29" s="260">
        <v>19</v>
      </c>
      <c r="B29" s="303" t="s">
        <v>162</v>
      </c>
      <c r="C29" s="304">
        <v>5295572</v>
      </c>
      <c r="D29" s="122" t="s">
        <v>12</v>
      </c>
      <c r="E29" s="94" t="s">
        <v>338</v>
      </c>
      <c r="F29" s="311">
        <v>-1000</v>
      </c>
      <c r="G29" s="332">
        <v>996415</v>
      </c>
      <c r="H29" s="333">
        <v>996414</v>
      </c>
      <c r="I29" s="333">
        <f>G29-H29</f>
        <v>1</v>
      </c>
      <c r="J29" s="333">
        <f>$F29*I29</f>
        <v>-1000</v>
      </c>
      <c r="K29" s="333">
        <f>J29/1000000</f>
        <v>-0.001</v>
      </c>
      <c r="L29" s="332">
        <v>852799</v>
      </c>
      <c r="M29" s="333">
        <v>853159</v>
      </c>
      <c r="N29" s="333">
        <f t="shared" si="6"/>
        <v>-360</v>
      </c>
      <c r="O29" s="333">
        <f t="shared" si="7"/>
        <v>360000</v>
      </c>
      <c r="P29" s="333">
        <f t="shared" si="8"/>
        <v>0.36</v>
      </c>
      <c r="Q29" s="488"/>
    </row>
    <row r="30" spans="1:17" ht="18" customHeight="1">
      <c r="A30" s="260"/>
      <c r="B30" s="303"/>
      <c r="C30" s="304"/>
      <c r="D30" s="122"/>
      <c r="E30" s="94"/>
      <c r="F30" s="311">
        <v>-1000</v>
      </c>
      <c r="G30" s="332"/>
      <c r="H30" s="333"/>
      <c r="I30" s="333"/>
      <c r="J30" s="333"/>
      <c r="K30" s="333"/>
      <c r="L30" s="332">
        <v>855413</v>
      </c>
      <c r="M30" s="333">
        <v>855717</v>
      </c>
      <c r="N30" s="333">
        <f t="shared" si="6"/>
        <v>-304</v>
      </c>
      <c r="O30" s="333">
        <f t="shared" si="7"/>
        <v>304000</v>
      </c>
      <c r="P30" s="333">
        <f t="shared" si="8"/>
        <v>0.304</v>
      </c>
      <c r="Q30" s="488"/>
    </row>
    <row r="31" spans="1:17" ht="18" customHeight="1">
      <c r="A31" s="260"/>
      <c r="B31" s="305" t="s">
        <v>438</v>
      </c>
      <c r="C31" s="304"/>
      <c r="D31" s="122"/>
      <c r="E31" s="94"/>
      <c r="F31" s="311"/>
      <c r="G31" s="332"/>
      <c r="H31" s="333"/>
      <c r="I31" s="333"/>
      <c r="J31" s="333"/>
      <c r="K31" s="333"/>
      <c r="L31" s="332"/>
      <c r="M31" s="333"/>
      <c r="N31" s="333"/>
      <c r="O31" s="333"/>
      <c r="P31" s="333"/>
      <c r="Q31" s="488"/>
    </row>
    <row r="32" spans="1:17" ht="18" customHeight="1">
      <c r="A32" s="260">
        <v>20</v>
      </c>
      <c r="B32" s="303" t="s">
        <v>15</v>
      </c>
      <c r="C32" s="304">
        <v>5128451</v>
      </c>
      <c r="D32" s="122" t="s">
        <v>12</v>
      </c>
      <c r="E32" s="94" t="s">
        <v>338</v>
      </c>
      <c r="F32" s="311">
        <v>-1000</v>
      </c>
      <c r="G32" s="332">
        <v>0</v>
      </c>
      <c r="H32" s="333">
        <v>0</v>
      </c>
      <c r="I32" s="313">
        <f>G32-H32</f>
        <v>0</v>
      </c>
      <c r="J32" s="313">
        <f>$F32*I32</f>
        <v>0</v>
      </c>
      <c r="K32" s="313">
        <f>J32/1000000</f>
        <v>0</v>
      </c>
      <c r="L32" s="332">
        <v>0</v>
      </c>
      <c r="M32" s="333">
        <v>0</v>
      </c>
      <c r="N32" s="313">
        <f>L32-M32</f>
        <v>0</v>
      </c>
      <c r="O32" s="313">
        <f>$F32*N32</f>
        <v>0</v>
      </c>
      <c r="P32" s="313">
        <f>O32/1000000</f>
        <v>0</v>
      </c>
      <c r="Q32" s="488"/>
    </row>
    <row r="33" spans="1:17" ht="18" customHeight="1">
      <c r="A33" s="260">
        <v>21</v>
      </c>
      <c r="B33" s="303" t="s">
        <v>16</v>
      </c>
      <c r="C33" s="304">
        <v>5128459</v>
      </c>
      <c r="D33" s="122" t="s">
        <v>12</v>
      </c>
      <c r="E33" s="94" t="s">
        <v>338</v>
      </c>
      <c r="F33" s="311">
        <v>-1000</v>
      </c>
      <c r="G33" s="332">
        <v>999967</v>
      </c>
      <c r="H33" s="333">
        <v>999997</v>
      </c>
      <c r="I33" s="313">
        <f>G33-H33</f>
        <v>-30</v>
      </c>
      <c r="J33" s="313">
        <f>$F33*I33</f>
        <v>30000</v>
      </c>
      <c r="K33" s="313">
        <f>J33/1000000</f>
        <v>0.03</v>
      </c>
      <c r="L33" s="332">
        <v>999412</v>
      </c>
      <c r="M33" s="333">
        <v>999986</v>
      </c>
      <c r="N33" s="313">
        <f>L33-M33</f>
        <v>-574</v>
      </c>
      <c r="O33" s="313">
        <f>$F33*N33</f>
        <v>574000</v>
      </c>
      <c r="P33" s="313">
        <f>O33/1000000</f>
        <v>0.574</v>
      </c>
      <c r="Q33" s="488"/>
    </row>
    <row r="34" spans="1:17" ht="18" customHeight="1">
      <c r="A34" s="260"/>
      <c r="B34" s="274" t="s">
        <v>164</v>
      </c>
      <c r="C34" s="304"/>
      <c r="D34" s="82"/>
      <c r="E34" s="82"/>
      <c r="F34" s="311"/>
      <c r="G34" s="415"/>
      <c r="H34" s="418"/>
      <c r="I34" s="313"/>
      <c r="J34" s="313"/>
      <c r="K34" s="313"/>
      <c r="L34" s="315"/>
      <c r="M34" s="313"/>
      <c r="N34" s="313"/>
      <c r="O34" s="313"/>
      <c r="P34" s="313"/>
      <c r="Q34" s="471"/>
    </row>
    <row r="35" spans="1:17" ht="18.75" customHeight="1">
      <c r="A35" s="260">
        <v>22</v>
      </c>
      <c r="B35" s="303" t="s">
        <v>15</v>
      </c>
      <c r="C35" s="304">
        <v>5295151</v>
      </c>
      <c r="D35" s="122" t="s">
        <v>12</v>
      </c>
      <c r="E35" s="94" t="s">
        <v>338</v>
      </c>
      <c r="F35" s="311">
        <v>-1000</v>
      </c>
      <c r="G35" s="332">
        <v>2895</v>
      </c>
      <c r="H35" s="333">
        <v>2803</v>
      </c>
      <c r="I35" s="313">
        <f aca="true" t="shared" si="9" ref="I35:I43">G35-H35</f>
        <v>92</v>
      </c>
      <c r="J35" s="313">
        <f aca="true" t="shared" si="10" ref="J35:J43">$F35*I35</f>
        <v>-92000</v>
      </c>
      <c r="K35" s="313">
        <f aca="true" t="shared" si="11" ref="K35:K43">J35/1000000</f>
        <v>-0.092</v>
      </c>
      <c r="L35" s="332">
        <v>981557</v>
      </c>
      <c r="M35" s="333">
        <v>981847</v>
      </c>
      <c r="N35" s="313">
        <f aca="true" t="shared" si="12" ref="N35:N43">L35-M35</f>
        <v>-290</v>
      </c>
      <c r="O35" s="313">
        <f aca="true" t="shared" si="13" ref="O35:O43">$F35*N35</f>
        <v>290000</v>
      </c>
      <c r="P35" s="313">
        <f aca="true" t="shared" si="14" ref="P35:P43">O35/1000000</f>
        <v>0.29</v>
      </c>
      <c r="Q35" s="483"/>
    </row>
    <row r="36" spans="1:17" ht="17.25" customHeight="1">
      <c r="A36" s="260">
        <v>23</v>
      </c>
      <c r="B36" s="303" t="s">
        <v>16</v>
      </c>
      <c r="C36" s="304">
        <v>4865036</v>
      </c>
      <c r="D36" s="122" t="s">
        <v>12</v>
      </c>
      <c r="E36" s="94" t="s">
        <v>338</v>
      </c>
      <c r="F36" s="311">
        <v>-1000</v>
      </c>
      <c r="G36" s="332">
        <v>59</v>
      </c>
      <c r="H36" s="333">
        <v>11</v>
      </c>
      <c r="I36" s="313">
        <f>G36-H36</f>
        <v>48</v>
      </c>
      <c r="J36" s="313">
        <f>$F36*I36</f>
        <v>-48000</v>
      </c>
      <c r="K36" s="313">
        <f>J36/1000000</f>
        <v>-0.048</v>
      </c>
      <c r="L36" s="332">
        <v>998980</v>
      </c>
      <c r="M36" s="333">
        <v>999723</v>
      </c>
      <c r="N36" s="313">
        <f>L36-M36</f>
        <v>-743</v>
      </c>
      <c r="O36" s="313">
        <f>$F36*N36</f>
        <v>743000</v>
      </c>
      <c r="P36" s="313">
        <f>O36/1000000</f>
        <v>0.743</v>
      </c>
      <c r="Q36" s="471" t="s">
        <v>470</v>
      </c>
    </row>
    <row r="37" spans="1:17" ht="15.75" customHeight="1">
      <c r="A37" s="260">
        <v>24</v>
      </c>
      <c r="B37" s="303" t="s">
        <v>17</v>
      </c>
      <c r="C37" s="304">
        <v>5295147</v>
      </c>
      <c r="D37" s="122" t="s">
        <v>12</v>
      </c>
      <c r="E37" s="94" t="s">
        <v>338</v>
      </c>
      <c r="F37" s="311">
        <v>-1000</v>
      </c>
      <c r="G37" s="332">
        <v>996530</v>
      </c>
      <c r="H37" s="333">
        <v>996537</v>
      </c>
      <c r="I37" s="313">
        <f t="shared" si="9"/>
        <v>-7</v>
      </c>
      <c r="J37" s="313">
        <f t="shared" si="10"/>
        <v>7000</v>
      </c>
      <c r="K37" s="313">
        <f t="shared" si="11"/>
        <v>0.007</v>
      </c>
      <c r="L37" s="332">
        <v>988820</v>
      </c>
      <c r="M37" s="333">
        <v>989106</v>
      </c>
      <c r="N37" s="313">
        <f t="shared" si="12"/>
        <v>-286</v>
      </c>
      <c r="O37" s="313">
        <f t="shared" si="13"/>
        <v>286000</v>
      </c>
      <c r="P37" s="313">
        <f t="shared" si="14"/>
        <v>0.286</v>
      </c>
      <c r="Q37" s="471"/>
    </row>
    <row r="38" spans="1:17" ht="15.75" customHeight="1">
      <c r="A38" s="260">
        <v>25</v>
      </c>
      <c r="B38" s="276" t="s">
        <v>162</v>
      </c>
      <c r="C38" s="304">
        <v>4865001</v>
      </c>
      <c r="D38" s="82" t="s">
        <v>12</v>
      </c>
      <c r="E38" s="94" t="s">
        <v>338</v>
      </c>
      <c r="F38" s="311">
        <v>-1000</v>
      </c>
      <c r="G38" s="332">
        <v>189</v>
      </c>
      <c r="H38" s="333">
        <v>64</v>
      </c>
      <c r="I38" s="313">
        <f t="shared" si="9"/>
        <v>125</v>
      </c>
      <c r="J38" s="313">
        <f t="shared" si="10"/>
        <v>-125000</v>
      </c>
      <c r="K38" s="313">
        <f t="shared" si="11"/>
        <v>-0.125</v>
      </c>
      <c r="L38" s="332">
        <v>998987</v>
      </c>
      <c r="M38" s="333">
        <v>998905</v>
      </c>
      <c r="N38" s="313">
        <f t="shared" si="12"/>
        <v>82</v>
      </c>
      <c r="O38" s="313">
        <f t="shared" si="13"/>
        <v>-82000</v>
      </c>
      <c r="P38" s="313">
        <f t="shared" si="14"/>
        <v>-0.082</v>
      </c>
      <c r="Q38" s="764"/>
    </row>
    <row r="39" spans="1:17" ht="15.75" customHeight="1">
      <c r="A39" s="260"/>
      <c r="B39" s="274" t="s">
        <v>462</v>
      </c>
      <c r="C39" s="304"/>
      <c r="D39" s="82"/>
      <c r="E39" s="94"/>
      <c r="F39" s="311"/>
      <c r="G39" s="332"/>
      <c r="H39" s="333"/>
      <c r="I39" s="313"/>
      <c r="J39" s="313"/>
      <c r="K39" s="313"/>
      <c r="L39" s="332"/>
      <c r="M39" s="333"/>
      <c r="N39" s="313"/>
      <c r="O39" s="313"/>
      <c r="P39" s="313"/>
      <c r="Q39" s="764"/>
    </row>
    <row r="40" spans="1:17" ht="15.75" customHeight="1">
      <c r="A40" s="260">
        <v>26</v>
      </c>
      <c r="B40" s="276" t="s">
        <v>463</v>
      </c>
      <c r="C40" s="304">
        <v>5295139</v>
      </c>
      <c r="D40" s="82" t="s">
        <v>12</v>
      </c>
      <c r="E40" s="94" t="s">
        <v>338</v>
      </c>
      <c r="F40" s="311">
        <v>-1000</v>
      </c>
      <c r="G40" s="332">
        <v>0</v>
      </c>
      <c r="H40" s="333">
        <v>0</v>
      </c>
      <c r="I40" s="313">
        <f t="shared" si="9"/>
        <v>0</v>
      </c>
      <c r="J40" s="313">
        <f t="shared" si="10"/>
        <v>0</v>
      </c>
      <c r="K40" s="313">
        <f t="shared" si="11"/>
        <v>0</v>
      </c>
      <c r="L40" s="332">
        <v>0</v>
      </c>
      <c r="M40" s="333">
        <v>0</v>
      </c>
      <c r="N40" s="313">
        <f t="shared" si="12"/>
        <v>0</v>
      </c>
      <c r="O40" s="313">
        <f t="shared" si="13"/>
        <v>0</v>
      </c>
      <c r="P40" s="313">
        <f t="shared" si="14"/>
        <v>0</v>
      </c>
      <c r="Q40" s="764"/>
    </row>
    <row r="41" spans="1:17" ht="15.75" customHeight="1">
      <c r="A41" s="260">
        <v>27</v>
      </c>
      <c r="B41" s="276" t="s">
        <v>464</v>
      </c>
      <c r="C41" s="304">
        <v>5295131</v>
      </c>
      <c r="D41" s="82" t="s">
        <v>12</v>
      </c>
      <c r="E41" s="94" t="s">
        <v>338</v>
      </c>
      <c r="F41" s="311">
        <v>-1000</v>
      </c>
      <c r="G41" s="332">
        <v>0</v>
      </c>
      <c r="H41" s="333">
        <v>0</v>
      </c>
      <c r="I41" s="313">
        <f t="shared" si="9"/>
        <v>0</v>
      </c>
      <c r="J41" s="313">
        <f t="shared" si="10"/>
        <v>0</v>
      </c>
      <c r="K41" s="313">
        <f t="shared" si="11"/>
        <v>0</v>
      </c>
      <c r="L41" s="332">
        <v>0</v>
      </c>
      <c r="M41" s="333">
        <v>0</v>
      </c>
      <c r="N41" s="313">
        <f t="shared" si="12"/>
        <v>0</v>
      </c>
      <c r="O41" s="313">
        <f t="shared" si="13"/>
        <v>0</v>
      </c>
      <c r="P41" s="313">
        <f t="shared" si="14"/>
        <v>0</v>
      </c>
      <c r="Q41" s="764"/>
    </row>
    <row r="42" spans="1:17" ht="15.75" customHeight="1">
      <c r="A42" s="260">
        <v>28</v>
      </c>
      <c r="B42" s="276" t="s">
        <v>465</v>
      </c>
      <c r="C42" s="304">
        <v>5295173</v>
      </c>
      <c r="D42" s="82" t="s">
        <v>12</v>
      </c>
      <c r="E42" s="94" t="s">
        <v>338</v>
      </c>
      <c r="F42" s="311">
        <v>-1000</v>
      </c>
      <c r="G42" s="332">
        <v>0</v>
      </c>
      <c r="H42" s="333">
        <v>0</v>
      </c>
      <c r="I42" s="313">
        <f t="shared" si="9"/>
        <v>0</v>
      </c>
      <c r="J42" s="313">
        <f t="shared" si="10"/>
        <v>0</v>
      </c>
      <c r="K42" s="313">
        <f t="shared" si="11"/>
        <v>0</v>
      </c>
      <c r="L42" s="332">
        <v>0</v>
      </c>
      <c r="M42" s="333">
        <v>0</v>
      </c>
      <c r="N42" s="313">
        <f t="shared" si="12"/>
        <v>0</v>
      </c>
      <c r="O42" s="313">
        <f t="shared" si="13"/>
        <v>0</v>
      </c>
      <c r="P42" s="313">
        <f t="shared" si="14"/>
        <v>0</v>
      </c>
      <c r="Q42" s="764"/>
    </row>
    <row r="43" spans="1:17" ht="15.75" customHeight="1">
      <c r="A43" s="260">
        <v>29</v>
      </c>
      <c r="B43" s="276" t="s">
        <v>466</v>
      </c>
      <c r="C43" s="304">
        <v>4902501</v>
      </c>
      <c r="D43" s="82" t="s">
        <v>12</v>
      </c>
      <c r="E43" s="94" t="s">
        <v>338</v>
      </c>
      <c r="F43" s="311">
        <v>-1000</v>
      </c>
      <c r="G43" s="332">
        <v>0</v>
      </c>
      <c r="H43" s="333">
        <v>0</v>
      </c>
      <c r="I43" s="313">
        <f t="shared" si="9"/>
        <v>0</v>
      </c>
      <c r="J43" s="313">
        <f t="shared" si="10"/>
        <v>0</v>
      </c>
      <c r="K43" s="313">
        <f t="shared" si="11"/>
        <v>0</v>
      </c>
      <c r="L43" s="332">
        <v>0</v>
      </c>
      <c r="M43" s="333">
        <v>0</v>
      </c>
      <c r="N43" s="313">
        <f t="shared" si="12"/>
        <v>0</v>
      </c>
      <c r="O43" s="313">
        <f t="shared" si="13"/>
        <v>0</v>
      </c>
      <c r="P43" s="313">
        <f t="shared" si="14"/>
        <v>0</v>
      </c>
      <c r="Q43" s="764" t="s">
        <v>478</v>
      </c>
    </row>
    <row r="44" spans="1:17" ht="17.25" customHeight="1">
      <c r="A44" s="260"/>
      <c r="B44" s="305" t="s">
        <v>165</v>
      </c>
      <c r="C44" s="304"/>
      <c r="D44" s="122"/>
      <c r="E44" s="122"/>
      <c r="F44" s="311"/>
      <c r="G44" s="415"/>
      <c r="H44" s="418"/>
      <c r="I44" s="313"/>
      <c r="J44" s="313"/>
      <c r="K44" s="313"/>
      <c r="L44" s="315"/>
      <c r="M44" s="313"/>
      <c r="N44" s="313"/>
      <c r="O44" s="313"/>
      <c r="P44" s="313"/>
      <c r="Q44" s="471"/>
    </row>
    <row r="45" spans="1:17" ht="19.5" customHeight="1">
      <c r="A45" s="260"/>
      <c r="B45" s="305" t="s">
        <v>38</v>
      </c>
      <c r="C45" s="304"/>
      <c r="D45" s="122"/>
      <c r="E45" s="122"/>
      <c r="F45" s="311"/>
      <c r="G45" s="415"/>
      <c r="H45" s="418"/>
      <c r="I45" s="313"/>
      <c r="J45" s="313"/>
      <c r="K45" s="313"/>
      <c r="L45" s="315"/>
      <c r="M45" s="313"/>
      <c r="N45" s="313"/>
      <c r="O45" s="313"/>
      <c r="P45" s="313"/>
      <c r="Q45" s="471"/>
    </row>
    <row r="46" spans="1:17" ht="22.5" customHeight="1">
      <c r="A46" s="260">
        <v>30</v>
      </c>
      <c r="B46" s="303" t="s">
        <v>166</v>
      </c>
      <c r="C46" s="304">
        <v>5128435</v>
      </c>
      <c r="D46" s="122" t="s">
        <v>12</v>
      </c>
      <c r="E46" s="94" t="s">
        <v>338</v>
      </c>
      <c r="F46" s="311">
        <v>800</v>
      </c>
      <c r="G46" s="332">
        <v>10</v>
      </c>
      <c r="H46" s="333">
        <v>10</v>
      </c>
      <c r="I46" s="313">
        <f>G46-H46</f>
        <v>0</v>
      </c>
      <c r="J46" s="313">
        <f>$F46*I46</f>
        <v>0</v>
      </c>
      <c r="K46" s="313">
        <f>J46/1000000</f>
        <v>0</v>
      </c>
      <c r="L46" s="332">
        <v>5632</v>
      </c>
      <c r="M46" s="333">
        <v>4095</v>
      </c>
      <c r="N46" s="313">
        <f>L46-M46</f>
        <v>1537</v>
      </c>
      <c r="O46" s="313">
        <f>$F46*N46</f>
        <v>1229600</v>
      </c>
      <c r="P46" s="313">
        <f>O46/1000000</f>
        <v>1.2296</v>
      </c>
      <c r="Q46" s="471"/>
    </row>
    <row r="47" spans="1:17" ht="18.75" customHeight="1">
      <c r="A47" s="260"/>
      <c r="B47" s="274" t="s">
        <v>167</v>
      </c>
      <c r="C47" s="304"/>
      <c r="D47" s="82"/>
      <c r="E47" s="82"/>
      <c r="F47" s="311"/>
      <c r="G47" s="415"/>
      <c r="H47" s="418"/>
      <c r="I47" s="313"/>
      <c r="J47" s="313"/>
      <c r="K47" s="313"/>
      <c r="L47" s="315"/>
      <c r="M47" s="313"/>
      <c r="N47" s="313"/>
      <c r="O47" s="313"/>
      <c r="P47" s="313"/>
      <c r="Q47" s="471"/>
    </row>
    <row r="48" spans="1:17" ht="22.5" customHeight="1">
      <c r="A48" s="260">
        <v>31</v>
      </c>
      <c r="B48" s="276" t="s">
        <v>15</v>
      </c>
      <c r="C48" s="304">
        <v>5269210</v>
      </c>
      <c r="D48" s="82" t="s">
        <v>12</v>
      </c>
      <c r="E48" s="94" t="s">
        <v>338</v>
      </c>
      <c r="F48" s="311">
        <v>-1000</v>
      </c>
      <c r="G48" s="332">
        <v>978250</v>
      </c>
      <c r="H48" s="333">
        <v>978250</v>
      </c>
      <c r="I48" s="313">
        <f>G48-H48</f>
        <v>0</v>
      </c>
      <c r="J48" s="313">
        <f>$F48*I48</f>
        <v>0</v>
      </c>
      <c r="K48" s="313">
        <f>J48/1000000</f>
        <v>0</v>
      </c>
      <c r="L48" s="332">
        <v>976279</v>
      </c>
      <c r="M48" s="333">
        <v>977783</v>
      </c>
      <c r="N48" s="313">
        <f>L48-M48</f>
        <v>-1504</v>
      </c>
      <c r="O48" s="313">
        <f>$F48*N48</f>
        <v>1504000</v>
      </c>
      <c r="P48" s="313">
        <f>O48/1000000</f>
        <v>1.504</v>
      </c>
      <c r="Q48" s="471"/>
    </row>
    <row r="49" spans="1:17" ht="22.5" customHeight="1">
      <c r="A49" s="260">
        <v>32</v>
      </c>
      <c r="B49" s="303" t="s">
        <v>16</v>
      </c>
      <c r="C49" s="304">
        <v>5269211</v>
      </c>
      <c r="D49" s="122" t="s">
        <v>12</v>
      </c>
      <c r="E49" s="94" t="s">
        <v>338</v>
      </c>
      <c r="F49" s="311">
        <v>-1000</v>
      </c>
      <c r="G49" s="332">
        <v>991515</v>
      </c>
      <c r="H49" s="333">
        <v>991515</v>
      </c>
      <c r="I49" s="313">
        <f>G49-H49</f>
        <v>0</v>
      </c>
      <c r="J49" s="313">
        <f>$F49*I49</f>
        <v>0</v>
      </c>
      <c r="K49" s="313">
        <f>J49/1000000</f>
        <v>0</v>
      </c>
      <c r="L49" s="332">
        <v>985938</v>
      </c>
      <c r="M49" s="333">
        <v>985938</v>
      </c>
      <c r="N49" s="313">
        <f>L49-M49</f>
        <v>0</v>
      </c>
      <c r="O49" s="313">
        <f>$F49*N49</f>
        <v>0</v>
      </c>
      <c r="P49" s="313">
        <f>O49/1000000</f>
        <v>0</v>
      </c>
      <c r="Q49" s="717"/>
    </row>
    <row r="50" spans="1:17" ht="22.5" customHeight="1">
      <c r="A50" s="260">
        <v>33</v>
      </c>
      <c r="B50" s="303" t="s">
        <v>17</v>
      </c>
      <c r="C50" s="304">
        <v>5269209</v>
      </c>
      <c r="D50" s="122" t="s">
        <v>12</v>
      </c>
      <c r="E50" s="94" t="s">
        <v>338</v>
      </c>
      <c r="F50" s="311">
        <v>-1000</v>
      </c>
      <c r="G50" s="332">
        <v>980156</v>
      </c>
      <c r="H50" s="333">
        <v>980156</v>
      </c>
      <c r="I50" s="313">
        <f>G50-H50</f>
        <v>0</v>
      </c>
      <c r="J50" s="313">
        <f>$F50*I50</f>
        <v>0</v>
      </c>
      <c r="K50" s="313">
        <f>J50/1000000</f>
        <v>0</v>
      </c>
      <c r="L50" s="332">
        <v>997739</v>
      </c>
      <c r="M50" s="333">
        <v>998693</v>
      </c>
      <c r="N50" s="313">
        <f>L50-M50</f>
        <v>-954</v>
      </c>
      <c r="O50" s="313">
        <f>$F50*N50</f>
        <v>954000</v>
      </c>
      <c r="P50" s="313">
        <f>O50/1000000</f>
        <v>0.954</v>
      </c>
      <c r="Q50" s="717"/>
    </row>
    <row r="51" spans="1:17" ht="18.75" customHeight="1">
      <c r="A51" s="260"/>
      <c r="B51" s="305" t="s">
        <v>168</v>
      </c>
      <c r="C51" s="304"/>
      <c r="D51" s="122"/>
      <c r="E51" s="122"/>
      <c r="F51" s="309"/>
      <c r="G51" s="415"/>
      <c r="H51" s="418"/>
      <c r="I51" s="313"/>
      <c r="J51" s="313"/>
      <c r="K51" s="313"/>
      <c r="L51" s="315"/>
      <c r="M51" s="313"/>
      <c r="N51" s="313"/>
      <c r="O51" s="313"/>
      <c r="P51" s="313"/>
      <c r="Q51" s="471"/>
    </row>
    <row r="52" spans="1:17" ht="22.5" customHeight="1">
      <c r="A52" s="260">
        <v>34</v>
      </c>
      <c r="B52" s="303" t="s">
        <v>415</v>
      </c>
      <c r="C52" s="304">
        <v>4865010</v>
      </c>
      <c r="D52" s="122" t="s">
        <v>12</v>
      </c>
      <c r="E52" s="94" t="s">
        <v>338</v>
      </c>
      <c r="F52" s="311">
        <v>-1000</v>
      </c>
      <c r="G52" s="332">
        <v>996335</v>
      </c>
      <c r="H52" s="333">
        <v>996352</v>
      </c>
      <c r="I52" s="313">
        <f>G52-H52</f>
        <v>-17</v>
      </c>
      <c r="J52" s="313">
        <f>$F52*I52</f>
        <v>17000</v>
      </c>
      <c r="K52" s="313">
        <f>J52/1000000</f>
        <v>0.017</v>
      </c>
      <c r="L52" s="332">
        <v>986932</v>
      </c>
      <c r="M52" s="333">
        <v>988360</v>
      </c>
      <c r="N52" s="313">
        <f>L52-M52</f>
        <v>-1428</v>
      </c>
      <c r="O52" s="313">
        <f>$F52*N52</f>
        <v>1428000</v>
      </c>
      <c r="P52" s="313">
        <f>O52/1000000</f>
        <v>1.428</v>
      </c>
      <c r="Q52" s="471"/>
    </row>
    <row r="53" spans="1:17" ht="22.5" customHeight="1">
      <c r="A53" s="260">
        <v>35</v>
      </c>
      <c r="B53" s="303" t="s">
        <v>416</v>
      </c>
      <c r="C53" s="304">
        <v>4864965</v>
      </c>
      <c r="D53" s="122" t="s">
        <v>12</v>
      </c>
      <c r="E53" s="94" t="s">
        <v>338</v>
      </c>
      <c r="F53" s="311">
        <v>-1000</v>
      </c>
      <c r="G53" s="332">
        <v>994181</v>
      </c>
      <c r="H53" s="333">
        <v>994189</v>
      </c>
      <c r="I53" s="313">
        <f>G53-H53</f>
        <v>-8</v>
      </c>
      <c r="J53" s="313">
        <f>$F53*I53</f>
        <v>8000</v>
      </c>
      <c r="K53" s="313">
        <f>J53/1000000</f>
        <v>0.008</v>
      </c>
      <c r="L53" s="332">
        <v>925559</v>
      </c>
      <c r="M53" s="333">
        <v>927646</v>
      </c>
      <c r="N53" s="313">
        <f>L53-M53</f>
        <v>-2087</v>
      </c>
      <c r="O53" s="313">
        <f>$F53*N53</f>
        <v>2087000</v>
      </c>
      <c r="P53" s="313">
        <f>O53/1000000</f>
        <v>2.087</v>
      </c>
      <c r="Q53" s="471"/>
    </row>
    <row r="54" spans="1:17" ht="22.5" customHeight="1">
      <c r="A54" s="260">
        <v>36</v>
      </c>
      <c r="B54" s="276" t="s">
        <v>417</v>
      </c>
      <c r="C54" s="304">
        <v>4864933</v>
      </c>
      <c r="D54" s="82" t="s">
        <v>12</v>
      </c>
      <c r="E54" s="94" t="s">
        <v>338</v>
      </c>
      <c r="F54" s="311">
        <v>-1000</v>
      </c>
      <c r="G54" s="332">
        <v>9403</v>
      </c>
      <c r="H54" s="333">
        <v>9091</v>
      </c>
      <c r="I54" s="313">
        <f>G54-H54</f>
        <v>312</v>
      </c>
      <c r="J54" s="313">
        <f>$F54*I54</f>
        <v>-312000</v>
      </c>
      <c r="K54" s="313">
        <f>J54/1000000</f>
        <v>-0.312</v>
      </c>
      <c r="L54" s="332">
        <v>33248</v>
      </c>
      <c r="M54" s="333">
        <v>33312</v>
      </c>
      <c r="N54" s="313">
        <f>L54-M54</f>
        <v>-64</v>
      </c>
      <c r="O54" s="313">
        <f>$F54*N54</f>
        <v>64000</v>
      </c>
      <c r="P54" s="313">
        <f>O54/1000000</f>
        <v>0.064</v>
      </c>
      <c r="Q54" s="471"/>
    </row>
    <row r="55" spans="1:17" ht="22.5" customHeight="1">
      <c r="A55" s="260">
        <v>37</v>
      </c>
      <c r="B55" s="303" t="s">
        <v>418</v>
      </c>
      <c r="C55" s="304">
        <v>4864904</v>
      </c>
      <c r="D55" s="122" t="s">
        <v>12</v>
      </c>
      <c r="E55" s="94" t="s">
        <v>338</v>
      </c>
      <c r="F55" s="311">
        <v>-1000</v>
      </c>
      <c r="G55" s="332">
        <v>997846</v>
      </c>
      <c r="H55" s="333">
        <v>997915</v>
      </c>
      <c r="I55" s="313">
        <f>G55-H55</f>
        <v>-69</v>
      </c>
      <c r="J55" s="313">
        <f>$F55*I55</f>
        <v>69000</v>
      </c>
      <c r="K55" s="313">
        <f>J55/1000000</f>
        <v>0.069</v>
      </c>
      <c r="L55" s="332">
        <v>996315</v>
      </c>
      <c r="M55" s="333">
        <v>996289</v>
      </c>
      <c r="N55" s="313">
        <f>L55-M55</f>
        <v>26</v>
      </c>
      <c r="O55" s="313">
        <f>$F55*N55</f>
        <v>-26000</v>
      </c>
      <c r="P55" s="313">
        <f>O55/1000000</f>
        <v>-0.026</v>
      </c>
      <c r="Q55" s="471"/>
    </row>
    <row r="56" spans="1:17" ht="22.5" customHeight="1">
      <c r="A56" s="260">
        <v>38</v>
      </c>
      <c r="B56" s="303" t="s">
        <v>419</v>
      </c>
      <c r="C56" s="304">
        <v>4864942</v>
      </c>
      <c r="D56" s="122" t="s">
        <v>12</v>
      </c>
      <c r="E56" s="94" t="s">
        <v>338</v>
      </c>
      <c r="F56" s="313">
        <v>-1000</v>
      </c>
      <c r="G56" s="332">
        <v>999723</v>
      </c>
      <c r="H56" s="333">
        <v>999748</v>
      </c>
      <c r="I56" s="313">
        <f>G56-H56</f>
        <v>-25</v>
      </c>
      <c r="J56" s="313">
        <f>$F56*I56</f>
        <v>25000</v>
      </c>
      <c r="K56" s="313">
        <f>J56/1000000</f>
        <v>0.025</v>
      </c>
      <c r="L56" s="332">
        <v>288</v>
      </c>
      <c r="M56" s="333">
        <v>231</v>
      </c>
      <c r="N56" s="313">
        <f>L56-M56</f>
        <v>57</v>
      </c>
      <c r="O56" s="313">
        <f>$F56*N56</f>
        <v>-57000</v>
      </c>
      <c r="P56" s="313">
        <f>O56/1000000</f>
        <v>-0.057</v>
      </c>
      <c r="Q56" s="471"/>
    </row>
    <row r="57" spans="1:17" ht="18" customHeight="1" thickBot="1">
      <c r="A57" s="391" t="s">
        <v>327</v>
      </c>
      <c r="B57" s="306"/>
      <c r="C57" s="307"/>
      <c r="D57" s="252"/>
      <c r="E57" s="253"/>
      <c r="F57" s="311"/>
      <c r="G57" s="416"/>
      <c r="H57" s="417"/>
      <c r="I57" s="317"/>
      <c r="J57" s="317"/>
      <c r="K57" s="317"/>
      <c r="L57" s="317"/>
      <c r="M57" s="317"/>
      <c r="N57" s="317"/>
      <c r="O57" s="317"/>
      <c r="P57" s="596" t="str">
        <f>NDPL!$Q$1</f>
        <v>JUNE-2018</v>
      </c>
      <c r="Q57" s="596"/>
    </row>
    <row r="58" spans="1:17" ht="17.25" customHeight="1" thickTop="1">
      <c r="A58" s="271"/>
      <c r="B58" s="274" t="s">
        <v>169</v>
      </c>
      <c r="C58" s="304"/>
      <c r="D58" s="82"/>
      <c r="E58" s="82"/>
      <c r="F58" s="405"/>
      <c r="G58" s="415"/>
      <c r="H58" s="418"/>
      <c r="I58" s="313"/>
      <c r="J58" s="313"/>
      <c r="K58" s="313"/>
      <c r="L58" s="315"/>
      <c r="M58" s="313"/>
      <c r="N58" s="313"/>
      <c r="O58" s="313"/>
      <c r="P58" s="313"/>
      <c r="Q58" s="458"/>
    </row>
    <row r="59" spans="1:17" ht="15.75" customHeight="1">
      <c r="A59" s="260">
        <v>39</v>
      </c>
      <c r="B59" s="303" t="s">
        <v>15</v>
      </c>
      <c r="C59" s="304">
        <v>4864962</v>
      </c>
      <c r="D59" s="122" t="s">
        <v>12</v>
      </c>
      <c r="E59" s="94" t="s">
        <v>338</v>
      </c>
      <c r="F59" s="311">
        <v>-1000</v>
      </c>
      <c r="G59" s="332">
        <v>8392</v>
      </c>
      <c r="H59" s="333">
        <v>7928</v>
      </c>
      <c r="I59" s="313">
        <f>G59-H59</f>
        <v>464</v>
      </c>
      <c r="J59" s="313">
        <f>$F59*I59</f>
        <v>-464000</v>
      </c>
      <c r="K59" s="313">
        <f>J59/1000000</f>
        <v>-0.464</v>
      </c>
      <c r="L59" s="332">
        <v>1000055</v>
      </c>
      <c r="M59" s="333">
        <v>999875</v>
      </c>
      <c r="N59" s="313">
        <f>L59-M59</f>
        <v>180</v>
      </c>
      <c r="O59" s="313">
        <f>$F59*N59</f>
        <v>-180000</v>
      </c>
      <c r="P59" s="313">
        <f>O59/1000000</f>
        <v>-0.18</v>
      </c>
      <c r="Q59" s="470"/>
    </row>
    <row r="60" spans="1:17" ht="15.75" customHeight="1">
      <c r="A60" s="260">
        <v>40</v>
      </c>
      <c r="B60" s="303" t="s">
        <v>16</v>
      </c>
      <c r="C60" s="304">
        <v>5128455</v>
      </c>
      <c r="D60" s="122" t="s">
        <v>12</v>
      </c>
      <c r="E60" s="94" t="s">
        <v>338</v>
      </c>
      <c r="F60" s="311">
        <v>-500</v>
      </c>
      <c r="G60" s="332">
        <v>13817</v>
      </c>
      <c r="H60" s="333">
        <v>13507</v>
      </c>
      <c r="I60" s="313">
        <f>G60-H60</f>
        <v>310</v>
      </c>
      <c r="J60" s="313">
        <f>$F60*I60</f>
        <v>-155000</v>
      </c>
      <c r="K60" s="313">
        <f>J60/1000000</f>
        <v>-0.155</v>
      </c>
      <c r="L60" s="332">
        <v>999155</v>
      </c>
      <c r="M60" s="333">
        <v>998478</v>
      </c>
      <c r="N60" s="313">
        <f>L60-M60</f>
        <v>677</v>
      </c>
      <c r="O60" s="313">
        <f>$F60*N60</f>
        <v>-338500</v>
      </c>
      <c r="P60" s="313">
        <f>O60/1000000</f>
        <v>-0.3385</v>
      </c>
      <c r="Q60" s="458"/>
    </row>
    <row r="61" spans="1:17" ht="15.75" customHeight="1">
      <c r="A61" s="260">
        <v>41</v>
      </c>
      <c r="B61" s="303" t="s">
        <v>17</v>
      </c>
      <c r="C61" s="304">
        <v>4864979</v>
      </c>
      <c r="D61" s="122" t="s">
        <v>12</v>
      </c>
      <c r="E61" s="94" t="s">
        <v>338</v>
      </c>
      <c r="F61" s="311">
        <v>-2000</v>
      </c>
      <c r="G61" s="332">
        <v>52926</v>
      </c>
      <c r="H61" s="333">
        <v>52926</v>
      </c>
      <c r="I61" s="313">
        <f>G61-H61</f>
        <v>0</v>
      </c>
      <c r="J61" s="313">
        <f>$F61*I61</f>
        <v>0</v>
      </c>
      <c r="K61" s="313">
        <f>J61/1000000</f>
        <v>0</v>
      </c>
      <c r="L61" s="332">
        <v>969570</v>
      </c>
      <c r="M61" s="333">
        <v>969570</v>
      </c>
      <c r="N61" s="313">
        <f>L61-M61</f>
        <v>0</v>
      </c>
      <c r="O61" s="313">
        <f>$F61*N61</f>
        <v>0</v>
      </c>
      <c r="P61" s="313">
        <f>O61/1000000</f>
        <v>0</v>
      </c>
      <c r="Q61" s="489"/>
    </row>
    <row r="62" spans="1:17" ht="15.75" customHeight="1">
      <c r="A62" s="260"/>
      <c r="B62" s="305" t="s">
        <v>170</v>
      </c>
      <c r="C62" s="304"/>
      <c r="D62" s="122"/>
      <c r="E62" s="122"/>
      <c r="F62" s="311"/>
      <c r="G62" s="415"/>
      <c r="H62" s="418"/>
      <c r="I62" s="313"/>
      <c r="J62" s="313"/>
      <c r="K62" s="313"/>
      <c r="L62" s="315"/>
      <c r="M62" s="313"/>
      <c r="N62" s="313"/>
      <c r="O62" s="313"/>
      <c r="P62" s="313"/>
      <c r="Q62" s="458"/>
    </row>
    <row r="63" spans="1:17" ht="15.75" customHeight="1">
      <c r="A63" s="260">
        <v>42</v>
      </c>
      <c r="B63" s="303" t="s">
        <v>15</v>
      </c>
      <c r="C63" s="304">
        <v>4865018</v>
      </c>
      <c r="D63" s="122" t="s">
        <v>12</v>
      </c>
      <c r="E63" s="94" t="s">
        <v>338</v>
      </c>
      <c r="F63" s="311">
        <v>-1000</v>
      </c>
      <c r="G63" s="332">
        <v>2333</v>
      </c>
      <c r="H63" s="333">
        <v>2252</v>
      </c>
      <c r="I63" s="313">
        <f>G63-H63</f>
        <v>81</v>
      </c>
      <c r="J63" s="313">
        <f>$F63*I63</f>
        <v>-81000</v>
      </c>
      <c r="K63" s="313">
        <f>J63/1000000</f>
        <v>-0.081</v>
      </c>
      <c r="L63" s="332">
        <v>999783</v>
      </c>
      <c r="M63" s="333">
        <v>999957</v>
      </c>
      <c r="N63" s="313">
        <f>L63-M63</f>
        <v>-174</v>
      </c>
      <c r="O63" s="313">
        <f>$F63*N63</f>
        <v>174000</v>
      </c>
      <c r="P63" s="313">
        <f>O63/1000000</f>
        <v>0.174</v>
      </c>
      <c r="Q63" s="458"/>
    </row>
    <row r="64" spans="1:17" ht="15.75" customHeight="1">
      <c r="A64" s="260">
        <v>43</v>
      </c>
      <c r="B64" s="303" t="s">
        <v>16</v>
      </c>
      <c r="C64" s="304">
        <v>4864967</v>
      </c>
      <c r="D64" s="122" t="s">
        <v>12</v>
      </c>
      <c r="E64" s="94" t="s">
        <v>338</v>
      </c>
      <c r="F64" s="311">
        <v>-1000</v>
      </c>
      <c r="G64" s="332">
        <v>994402</v>
      </c>
      <c r="H64" s="333">
        <v>994406</v>
      </c>
      <c r="I64" s="313">
        <f>G64-H64</f>
        <v>-4</v>
      </c>
      <c r="J64" s="313">
        <f>$F64*I64</f>
        <v>4000</v>
      </c>
      <c r="K64" s="313">
        <f>J64/1000000</f>
        <v>0.004</v>
      </c>
      <c r="L64" s="332">
        <v>927306</v>
      </c>
      <c r="M64" s="333">
        <v>927353</v>
      </c>
      <c r="N64" s="313">
        <f>L64-M64</f>
        <v>-47</v>
      </c>
      <c r="O64" s="313">
        <f>$F64*N64</f>
        <v>47000</v>
      </c>
      <c r="P64" s="313">
        <f>O64/1000000</f>
        <v>0.047</v>
      </c>
      <c r="Q64" s="458"/>
    </row>
    <row r="65" spans="1:17" ht="15.75" customHeight="1">
      <c r="A65" s="260">
        <v>44</v>
      </c>
      <c r="B65" s="303" t="s">
        <v>17</v>
      </c>
      <c r="C65" s="304">
        <v>5295144</v>
      </c>
      <c r="D65" s="122" t="s">
        <v>12</v>
      </c>
      <c r="E65" s="94" t="s">
        <v>338</v>
      </c>
      <c r="F65" s="311">
        <v>-1000</v>
      </c>
      <c r="G65" s="332">
        <v>2221</v>
      </c>
      <c r="H65" s="333">
        <v>2068</v>
      </c>
      <c r="I65" s="313">
        <f>G65-H65</f>
        <v>153</v>
      </c>
      <c r="J65" s="313">
        <f>$F65*I65</f>
        <v>-153000</v>
      </c>
      <c r="K65" s="313">
        <f>J65/1000000</f>
        <v>-0.153</v>
      </c>
      <c r="L65" s="332">
        <v>10201</v>
      </c>
      <c r="M65" s="333">
        <v>10654</v>
      </c>
      <c r="N65" s="313">
        <f>L65-M65</f>
        <v>-453</v>
      </c>
      <c r="O65" s="313">
        <f>$F65*N65</f>
        <v>453000</v>
      </c>
      <c r="P65" s="313">
        <f>O65/1000000</f>
        <v>0.453</v>
      </c>
      <c r="Q65" s="470"/>
    </row>
    <row r="66" spans="1:17" ht="15.75" customHeight="1">
      <c r="A66" s="260">
        <v>45</v>
      </c>
      <c r="B66" s="303" t="s">
        <v>162</v>
      </c>
      <c r="C66" s="304">
        <v>4864964</v>
      </c>
      <c r="D66" s="122" t="s">
        <v>12</v>
      </c>
      <c r="E66" s="94" t="s">
        <v>338</v>
      </c>
      <c r="F66" s="311">
        <v>-2000</v>
      </c>
      <c r="G66" s="332">
        <v>1711</v>
      </c>
      <c r="H66" s="333">
        <v>1708</v>
      </c>
      <c r="I66" s="333">
        <f>G66-H66</f>
        <v>3</v>
      </c>
      <c r="J66" s="333">
        <f>$F66*I66</f>
        <v>-6000</v>
      </c>
      <c r="K66" s="333">
        <f>J66/1000000</f>
        <v>-0.006</v>
      </c>
      <c r="L66" s="332">
        <v>998112</v>
      </c>
      <c r="M66" s="333">
        <v>998750</v>
      </c>
      <c r="N66" s="333">
        <f>L66-M66</f>
        <v>-638</v>
      </c>
      <c r="O66" s="333">
        <f>$F66*N66</f>
        <v>1276000</v>
      </c>
      <c r="P66" s="333">
        <f>O66/1000000</f>
        <v>1.276</v>
      </c>
      <c r="Q66" s="490"/>
    </row>
    <row r="67" spans="1:17" ht="15.75" customHeight="1">
      <c r="A67" s="260"/>
      <c r="B67" s="305" t="s">
        <v>116</v>
      </c>
      <c r="C67" s="304"/>
      <c r="D67" s="122"/>
      <c r="E67" s="94"/>
      <c r="F67" s="309"/>
      <c r="G67" s="415"/>
      <c r="H67" s="418"/>
      <c r="I67" s="313"/>
      <c r="J67" s="313"/>
      <c r="K67" s="313"/>
      <c r="L67" s="315"/>
      <c r="M67" s="313"/>
      <c r="N67" s="313"/>
      <c r="O67" s="313"/>
      <c r="P67" s="313"/>
      <c r="Q67" s="458"/>
    </row>
    <row r="68" spans="1:17" ht="15.75" customHeight="1">
      <c r="A68" s="260">
        <v>46</v>
      </c>
      <c r="B68" s="303" t="s">
        <v>358</v>
      </c>
      <c r="C68" s="304">
        <v>5128461</v>
      </c>
      <c r="D68" s="122" t="s">
        <v>12</v>
      </c>
      <c r="E68" s="94" t="s">
        <v>338</v>
      </c>
      <c r="F68" s="309">
        <v>-1000</v>
      </c>
      <c r="G68" s="332">
        <v>1705</v>
      </c>
      <c r="H68" s="333">
        <v>1707</v>
      </c>
      <c r="I68" s="313">
        <f>G68-H68</f>
        <v>-2</v>
      </c>
      <c r="J68" s="313">
        <f>$F68*I68</f>
        <v>2000</v>
      </c>
      <c r="K68" s="313">
        <f>J68/1000000</f>
        <v>0.002</v>
      </c>
      <c r="L68" s="332">
        <v>999049</v>
      </c>
      <c r="M68" s="333">
        <v>999830</v>
      </c>
      <c r="N68" s="313">
        <f>L68-M68</f>
        <v>-781</v>
      </c>
      <c r="O68" s="313">
        <f>$F68*N68</f>
        <v>781000</v>
      </c>
      <c r="P68" s="313">
        <f>O68/1000000</f>
        <v>0.781</v>
      </c>
      <c r="Q68" s="459"/>
    </row>
    <row r="69" spans="1:17" ht="15.75" customHeight="1">
      <c r="A69" s="260">
        <v>47</v>
      </c>
      <c r="B69" s="303" t="s">
        <v>172</v>
      </c>
      <c r="C69" s="304">
        <v>4865003</v>
      </c>
      <c r="D69" s="122" t="s">
        <v>12</v>
      </c>
      <c r="E69" s="94" t="s">
        <v>338</v>
      </c>
      <c r="F69" s="718">
        <v>-2000</v>
      </c>
      <c r="G69" s="332">
        <v>8104</v>
      </c>
      <c r="H69" s="333">
        <v>8189</v>
      </c>
      <c r="I69" s="313">
        <f>G69-H69</f>
        <v>-85</v>
      </c>
      <c r="J69" s="313">
        <f>$F69*I69</f>
        <v>170000</v>
      </c>
      <c r="K69" s="313">
        <f>J69/1000000</f>
        <v>0.17</v>
      </c>
      <c r="L69" s="332">
        <v>999612</v>
      </c>
      <c r="M69" s="333">
        <v>999738</v>
      </c>
      <c r="N69" s="313">
        <f>L69-M69</f>
        <v>-126</v>
      </c>
      <c r="O69" s="313">
        <f>$F69*N69</f>
        <v>252000</v>
      </c>
      <c r="P69" s="313">
        <f>O69/1000000</f>
        <v>0.252</v>
      </c>
      <c r="Q69" s="458"/>
    </row>
    <row r="70" spans="1:17" ht="15.75" customHeight="1">
      <c r="A70" s="260"/>
      <c r="B70" s="305" t="s">
        <v>360</v>
      </c>
      <c r="C70" s="304"/>
      <c r="D70" s="122"/>
      <c r="E70" s="94"/>
      <c r="F70" s="309"/>
      <c r="G70" s="415"/>
      <c r="H70" s="418"/>
      <c r="I70" s="313"/>
      <c r="J70" s="313"/>
      <c r="K70" s="313"/>
      <c r="L70" s="315"/>
      <c r="M70" s="313"/>
      <c r="N70" s="313"/>
      <c r="O70" s="313"/>
      <c r="P70" s="313"/>
      <c r="Q70" s="458"/>
    </row>
    <row r="71" spans="1:17" ht="15.75" customHeight="1">
      <c r="A71" s="260">
        <v>48</v>
      </c>
      <c r="B71" s="303" t="s">
        <v>358</v>
      </c>
      <c r="C71" s="304">
        <v>4865024</v>
      </c>
      <c r="D71" s="122" t="s">
        <v>12</v>
      </c>
      <c r="E71" s="94" t="s">
        <v>338</v>
      </c>
      <c r="F71" s="406">
        <v>-2000</v>
      </c>
      <c r="G71" s="332">
        <v>6556</v>
      </c>
      <c r="H71" s="333">
        <v>6551</v>
      </c>
      <c r="I71" s="313">
        <f>G71-H71</f>
        <v>5</v>
      </c>
      <c r="J71" s="313">
        <f>$F71*I71</f>
        <v>-10000</v>
      </c>
      <c r="K71" s="313">
        <f>J71/1000000</f>
        <v>-0.01</v>
      </c>
      <c r="L71" s="332">
        <v>2341</v>
      </c>
      <c r="M71" s="333">
        <v>2392</v>
      </c>
      <c r="N71" s="313">
        <f>L71-M71</f>
        <v>-51</v>
      </c>
      <c r="O71" s="313">
        <f>$F71*N71</f>
        <v>102000</v>
      </c>
      <c r="P71" s="313">
        <f>O71/1000000</f>
        <v>0.102</v>
      </c>
      <c r="Q71" s="458"/>
    </row>
    <row r="72" spans="1:17" ht="15.75" customHeight="1">
      <c r="A72" s="260">
        <v>49</v>
      </c>
      <c r="B72" s="303" t="s">
        <v>172</v>
      </c>
      <c r="C72" s="304">
        <v>4864920</v>
      </c>
      <c r="D72" s="122" t="s">
        <v>12</v>
      </c>
      <c r="E72" s="94" t="s">
        <v>338</v>
      </c>
      <c r="F72" s="406">
        <v>-2000</v>
      </c>
      <c r="G72" s="332">
        <v>3348</v>
      </c>
      <c r="H72" s="333">
        <v>3343</v>
      </c>
      <c r="I72" s="313">
        <f>G72-H72</f>
        <v>5</v>
      </c>
      <c r="J72" s="313">
        <f>$F72*I72</f>
        <v>-10000</v>
      </c>
      <c r="K72" s="313">
        <f>J72/1000000</f>
        <v>-0.01</v>
      </c>
      <c r="L72" s="332">
        <v>1306</v>
      </c>
      <c r="M72" s="333">
        <v>1356</v>
      </c>
      <c r="N72" s="313">
        <f>L72-M72</f>
        <v>-50</v>
      </c>
      <c r="O72" s="313">
        <f>$F72*N72</f>
        <v>100000</v>
      </c>
      <c r="P72" s="313">
        <f>O72/1000000</f>
        <v>0.1</v>
      </c>
      <c r="Q72" s="458"/>
    </row>
    <row r="73" spans="1:17" ht="15.75" customHeight="1">
      <c r="A73" s="260"/>
      <c r="B73" s="444" t="s">
        <v>366</v>
      </c>
      <c r="C73" s="304"/>
      <c r="D73" s="122"/>
      <c r="E73" s="94"/>
      <c r="F73" s="406"/>
      <c r="G73" s="332"/>
      <c r="H73" s="333"/>
      <c r="I73" s="313"/>
      <c r="J73" s="313"/>
      <c r="K73" s="313"/>
      <c r="L73" s="332"/>
      <c r="M73" s="333"/>
      <c r="N73" s="313"/>
      <c r="O73" s="313"/>
      <c r="P73" s="313"/>
      <c r="Q73" s="458"/>
    </row>
    <row r="74" spans="1:17" ht="15.75" customHeight="1">
      <c r="A74" s="260">
        <v>50</v>
      </c>
      <c r="B74" s="303" t="s">
        <v>358</v>
      </c>
      <c r="C74" s="304">
        <v>5128414</v>
      </c>
      <c r="D74" s="122" t="s">
        <v>12</v>
      </c>
      <c r="E74" s="94" t="s">
        <v>338</v>
      </c>
      <c r="F74" s="406">
        <v>-1000</v>
      </c>
      <c r="G74" s="332">
        <v>917438</v>
      </c>
      <c r="H74" s="333">
        <v>917438</v>
      </c>
      <c r="I74" s="313">
        <f>G74-H74</f>
        <v>0</v>
      </c>
      <c r="J74" s="313">
        <f>$F74*I74</f>
        <v>0</v>
      </c>
      <c r="K74" s="313">
        <f>J74/1000000</f>
        <v>0</v>
      </c>
      <c r="L74" s="332">
        <v>981429</v>
      </c>
      <c r="M74" s="333">
        <v>981123</v>
      </c>
      <c r="N74" s="313">
        <f>L74-M74</f>
        <v>306</v>
      </c>
      <c r="O74" s="313">
        <f>$F74*N74</f>
        <v>-306000</v>
      </c>
      <c r="P74" s="313">
        <f>O74/1000000</f>
        <v>-0.306</v>
      </c>
      <c r="Q74" s="458"/>
    </row>
    <row r="75" spans="1:17" ht="15.75" customHeight="1">
      <c r="A75" s="260">
        <v>51</v>
      </c>
      <c r="B75" s="303" t="s">
        <v>172</v>
      </c>
      <c r="C75" s="304">
        <v>4902504</v>
      </c>
      <c r="D75" s="122" t="s">
        <v>12</v>
      </c>
      <c r="E75" s="94" t="s">
        <v>338</v>
      </c>
      <c r="F75" s="406">
        <v>-1000</v>
      </c>
      <c r="G75" s="332">
        <v>8</v>
      </c>
      <c r="H75" s="333">
        <v>8</v>
      </c>
      <c r="I75" s="313">
        <f>G75-H75</f>
        <v>0</v>
      </c>
      <c r="J75" s="313">
        <f>$F75*I75</f>
        <v>0</v>
      </c>
      <c r="K75" s="313">
        <f>J75/1000000</f>
        <v>0</v>
      </c>
      <c r="L75" s="332">
        <v>996999</v>
      </c>
      <c r="M75" s="333">
        <v>996725</v>
      </c>
      <c r="N75" s="313">
        <f>L75-M75</f>
        <v>274</v>
      </c>
      <c r="O75" s="313">
        <f>$F75*N75</f>
        <v>-274000</v>
      </c>
      <c r="P75" s="313">
        <f>O75/1000000</f>
        <v>-0.274</v>
      </c>
      <c r="Q75" s="458"/>
    </row>
    <row r="76" spans="1:17" ht="15.75" customHeight="1">
      <c r="A76" s="260">
        <v>52</v>
      </c>
      <c r="B76" s="303" t="s">
        <v>423</v>
      </c>
      <c r="C76" s="304">
        <v>5128426</v>
      </c>
      <c r="D76" s="122" t="s">
        <v>12</v>
      </c>
      <c r="E76" s="94" t="s">
        <v>338</v>
      </c>
      <c r="F76" s="406">
        <v>-1000</v>
      </c>
      <c r="G76" s="332">
        <v>468</v>
      </c>
      <c r="H76" s="333">
        <v>468</v>
      </c>
      <c r="I76" s="313">
        <f>G76-H76</f>
        <v>0</v>
      </c>
      <c r="J76" s="313">
        <f>$F76*I76</f>
        <v>0</v>
      </c>
      <c r="K76" s="313">
        <f>J76/1000000</f>
        <v>0</v>
      </c>
      <c r="L76" s="332">
        <v>996606</v>
      </c>
      <c r="M76" s="333">
        <v>997269</v>
      </c>
      <c r="N76" s="313">
        <f>L76-M76</f>
        <v>-663</v>
      </c>
      <c r="O76" s="313">
        <f>$F76*N76</f>
        <v>663000</v>
      </c>
      <c r="P76" s="313">
        <f>O76/1000000</f>
        <v>0.663</v>
      </c>
      <c r="Q76" s="458"/>
    </row>
    <row r="77" spans="1:17" ht="15.75" customHeight="1">
      <c r="A77" s="260"/>
      <c r="B77" s="444" t="s">
        <v>375</v>
      </c>
      <c r="C77" s="304"/>
      <c r="D77" s="122"/>
      <c r="E77" s="94"/>
      <c r="F77" s="406"/>
      <c r="G77" s="332"/>
      <c r="H77" s="333"/>
      <c r="I77" s="313"/>
      <c r="J77" s="313"/>
      <c r="K77" s="313"/>
      <c r="L77" s="332"/>
      <c r="M77" s="333"/>
      <c r="N77" s="313"/>
      <c r="O77" s="313"/>
      <c r="P77" s="313"/>
      <c r="Q77" s="458"/>
    </row>
    <row r="78" spans="1:17" ht="15.75" customHeight="1">
      <c r="A78" s="260">
        <v>53</v>
      </c>
      <c r="B78" s="303" t="s">
        <v>376</v>
      </c>
      <c r="C78" s="304">
        <v>5100228</v>
      </c>
      <c r="D78" s="122" t="s">
        <v>12</v>
      </c>
      <c r="E78" s="94" t="s">
        <v>338</v>
      </c>
      <c r="F78" s="406">
        <v>800</v>
      </c>
      <c r="G78" s="332">
        <v>993087</v>
      </c>
      <c r="H78" s="333">
        <v>993087</v>
      </c>
      <c r="I78" s="313">
        <f aca="true" t="shared" si="15" ref="I78:I83">G78-H78</f>
        <v>0</v>
      </c>
      <c r="J78" s="313">
        <f aca="true" t="shared" si="16" ref="J78:J83">$F78*I78</f>
        <v>0</v>
      </c>
      <c r="K78" s="313">
        <f aca="true" t="shared" si="17" ref="K78:K83">J78/1000000</f>
        <v>0</v>
      </c>
      <c r="L78" s="332">
        <v>993087</v>
      </c>
      <c r="M78" s="333">
        <v>993087</v>
      </c>
      <c r="N78" s="313">
        <f aca="true" t="shared" si="18" ref="N78:N83">L78-M78</f>
        <v>0</v>
      </c>
      <c r="O78" s="313">
        <f aca="true" t="shared" si="19" ref="O78:O83">$F78*N78</f>
        <v>0</v>
      </c>
      <c r="P78" s="313">
        <f aca="true" t="shared" si="20" ref="P78:P83">O78/1000000</f>
        <v>0</v>
      </c>
      <c r="Q78" s="458"/>
    </row>
    <row r="79" spans="1:17" ht="15.75" customHeight="1">
      <c r="A79" s="260">
        <v>54</v>
      </c>
      <c r="B79" s="353" t="s">
        <v>377</v>
      </c>
      <c r="C79" s="304">
        <v>4865026</v>
      </c>
      <c r="D79" s="122" t="s">
        <v>12</v>
      </c>
      <c r="E79" s="94" t="s">
        <v>338</v>
      </c>
      <c r="F79" s="406">
        <v>800</v>
      </c>
      <c r="G79" s="332">
        <v>996843</v>
      </c>
      <c r="H79" s="333">
        <v>996887</v>
      </c>
      <c r="I79" s="313">
        <f t="shared" si="15"/>
        <v>-44</v>
      </c>
      <c r="J79" s="313">
        <f t="shared" si="16"/>
        <v>-35200</v>
      </c>
      <c r="K79" s="313">
        <f t="shared" si="17"/>
        <v>-0.0352</v>
      </c>
      <c r="L79" s="332">
        <v>142</v>
      </c>
      <c r="M79" s="333">
        <v>100</v>
      </c>
      <c r="N79" s="313">
        <f t="shared" si="18"/>
        <v>42</v>
      </c>
      <c r="O79" s="313">
        <f t="shared" si="19"/>
        <v>33600</v>
      </c>
      <c r="P79" s="313">
        <f t="shared" si="20"/>
        <v>0.0336</v>
      </c>
      <c r="Q79" s="458"/>
    </row>
    <row r="80" spans="1:17" ht="15.75" customHeight="1">
      <c r="A80" s="260">
        <v>55</v>
      </c>
      <c r="B80" s="303" t="s">
        <v>352</v>
      </c>
      <c r="C80" s="304">
        <v>5100233</v>
      </c>
      <c r="D80" s="122" t="s">
        <v>12</v>
      </c>
      <c r="E80" s="94" t="s">
        <v>338</v>
      </c>
      <c r="F80" s="406">
        <v>800</v>
      </c>
      <c r="G80" s="332">
        <v>982437</v>
      </c>
      <c r="H80" s="333">
        <v>982461</v>
      </c>
      <c r="I80" s="313">
        <f t="shared" si="15"/>
        <v>-24</v>
      </c>
      <c r="J80" s="313">
        <f t="shared" si="16"/>
        <v>-19200</v>
      </c>
      <c r="K80" s="313">
        <f t="shared" si="17"/>
        <v>-0.0192</v>
      </c>
      <c r="L80" s="332">
        <v>999947</v>
      </c>
      <c r="M80" s="333">
        <v>999963</v>
      </c>
      <c r="N80" s="313">
        <f t="shared" si="18"/>
        <v>-16</v>
      </c>
      <c r="O80" s="313">
        <f t="shared" si="19"/>
        <v>-12800</v>
      </c>
      <c r="P80" s="313">
        <f t="shared" si="20"/>
        <v>-0.0128</v>
      </c>
      <c r="Q80" s="458"/>
    </row>
    <row r="81" spans="1:17" ht="15.75" customHeight="1">
      <c r="A81" s="260">
        <v>56</v>
      </c>
      <c r="B81" s="303" t="s">
        <v>380</v>
      </c>
      <c r="C81" s="304">
        <v>4864971</v>
      </c>
      <c r="D81" s="122" t="s">
        <v>12</v>
      </c>
      <c r="E81" s="94" t="s">
        <v>338</v>
      </c>
      <c r="F81" s="406">
        <v>-800</v>
      </c>
      <c r="G81" s="332">
        <v>0</v>
      </c>
      <c r="H81" s="333">
        <v>0</v>
      </c>
      <c r="I81" s="313">
        <f t="shared" si="15"/>
        <v>0</v>
      </c>
      <c r="J81" s="313">
        <f t="shared" si="16"/>
        <v>0</v>
      </c>
      <c r="K81" s="313">
        <f t="shared" si="17"/>
        <v>0</v>
      </c>
      <c r="L81" s="332">
        <v>0</v>
      </c>
      <c r="M81" s="333">
        <v>0</v>
      </c>
      <c r="N81" s="313">
        <f t="shared" si="18"/>
        <v>0</v>
      </c>
      <c r="O81" s="313">
        <f t="shared" si="19"/>
        <v>0</v>
      </c>
      <c r="P81" s="313">
        <f t="shared" si="20"/>
        <v>0</v>
      </c>
      <c r="Q81" s="458"/>
    </row>
    <row r="82" spans="1:17" ht="15.75" customHeight="1">
      <c r="A82" s="260">
        <v>57</v>
      </c>
      <c r="B82" s="303" t="s">
        <v>424</v>
      </c>
      <c r="C82" s="304">
        <v>4865049</v>
      </c>
      <c r="D82" s="122" t="s">
        <v>12</v>
      </c>
      <c r="E82" s="94" t="s">
        <v>338</v>
      </c>
      <c r="F82" s="406">
        <v>800</v>
      </c>
      <c r="G82" s="332">
        <v>1481</v>
      </c>
      <c r="H82" s="333">
        <v>1512</v>
      </c>
      <c r="I82" s="313">
        <f t="shared" si="15"/>
        <v>-31</v>
      </c>
      <c r="J82" s="313">
        <f t="shared" si="16"/>
        <v>-24800</v>
      </c>
      <c r="K82" s="313">
        <f t="shared" si="17"/>
        <v>-0.0248</v>
      </c>
      <c r="L82" s="332">
        <v>999779</v>
      </c>
      <c r="M82" s="333">
        <v>999792</v>
      </c>
      <c r="N82" s="313">
        <f t="shared" si="18"/>
        <v>-13</v>
      </c>
      <c r="O82" s="313">
        <f t="shared" si="19"/>
        <v>-10400</v>
      </c>
      <c r="P82" s="313">
        <f t="shared" si="20"/>
        <v>-0.0104</v>
      </c>
      <c r="Q82" s="458"/>
    </row>
    <row r="83" spans="1:17" ht="15.75" customHeight="1">
      <c r="A83" s="260">
        <v>58</v>
      </c>
      <c r="B83" s="303" t="s">
        <v>425</v>
      </c>
      <c r="C83" s="304">
        <v>5128436</v>
      </c>
      <c r="D83" s="122" t="s">
        <v>12</v>
      </c>
      <c r="E83" s="94" t="s">
        <v>338</v>
      </c>
      <c r="F83" s="406">
        <v>800</v>
      </c>
      <c r="G83" s="332">
        <v>280</v>
      </c>
      <c r="H83" s="333">
        <v>329</v>
      </c>
      <c r="I83" s="313">
        <f t="shared" si="15"/>
        <v>-49</v>
      </c>
      <c r="J83" s="313">
        <f t="shared" si="16"/>
        <v>-39200</v>
      </c>
      <c r="K83" s="313">
        <f t="shared" si="17"/>
        <v>-0.0392</v>
      </c>
      <c r="L83" s="332">
        <v>999997</v>
      </c>
      <c r="M83" s="333">
        <v>1000003</v>
      </c>
      <c r="N83" s="313">
        <f t="shared" si="18"/>
        <v>-6</v>
      </c>
      <c r="O83" s="313">
        <f t="shared" si="19"/>
        <v>-4800</v>
      </c>
      <c r="P83" s="313">
        <f t="shared" si="20"/>
        <v>-0.0048</v>
      </c>
      <c r="Q83" s="458"/>
    </row>
    <row r="84" spans="1:17" ht="17.25" customHeight="1">
      <c r="A84" s="260"/>
      <c r="B84" s="274" t="s">
        <v>102</v>
      </c>
      <c r="C84" s="304"/>
      <c r="D84" s="82"/>
      <c r="E84" s="82"/>
      <c r="F84" s="309"/>
      <c r="G84" s="415"/>
      <c r="H84" s="418"/>
      <c r="I84" s="313"/>
      <c r="J84" s="313"/>
      <c r="K84" s="313"/>
      <c r="L84" s="315"/>
      <c r="M84" s="313"/>
      <c r="N84" s="313"/>
      <c r="O84" s="313"/>
      <c r="P84" s="313"/>
      <c r="Q84" s="458"/>
    </row>
    <row r="85" spans="1:17" ht="17.25" customHeight="1">
      <c r="A85" s="260">
        <v>59</v>
      </c>
      <c r="B85" s="303" t="s">
        <v>113</v>
      </c>
      <c r="C85" s="304">
        <v>4864951</v>
      </c>
      <c r="D85" s="122" t="s">
        <v>12</v>
      </c>
      <c r="E85" s="94" t="s">
        <v>338</v>
      </c>
      <c r="F85" s="311">
        <v>1000</v>
      </c>
      <c r="G85" s="332">
        <v>968482</v>
      </c>
      <c r="H85" s="333">
        <v>968902</v>
      </c>
      <c r="I85" s="269">
        <f>G85-H85</f>
        <v>-420</v>
      </c>
      <c r="J85" s="269">
        <f>$F85*I85</f>
        <v>-420000</v>
      </c>
      <c r="K85" s="269">
        <f>J85/1000000</f>
        <v>-0.42</v>
      </c>
      <c r="L85" s="332">
        <v>31752</v>
      </c>
      <c r="M85" s="333">
        <v>31949</v>
      </c>
      <c r="N85" s="333">
        <f>L85-M85</f>
        <v>-197</v>
      </c>
      <c r="O85" s="333">
        <f>$F85*N85</f>
        <v>-197000</v>
      </c>
      <c r="P85" s="333">
        <f>O85/1000000</f>
        <v>-0.197</v>
      </c>
      <c r="Q85" s="458"/>
    </row>
    <row r="86" spans="1:17" ht="17.25" customHeight="1">
      <c r="A86" s="260">
        <v>60</v>
      </c>
      <c r="B86" s="303" t="s">
        <v>114</v>
      </c>
      <c r="C86" s="304">
        <v>4865016</v>
      </c>
      <c r="D86" s="122" t="s">
        <v>12</v>
      </c>
      <c r="E86" s="94" t="s">
        <v>338</v>
      </c>
      <c r="F86" s="311">
        <v>800</v>
      </c>
      <c r="G86" s="332">
        <v>7</v>
      </c>
      <c r="H86" s="333">
        <v>7</v>
      </c>
      <c r="I86" s="313">
        <f>G86-H86</f>
        <v>0</v>
      </c>
      <c r="J86" s="313">
        <f>$F86*I86</f>
        <v>0</v>
      </c>
      <c r="K86" s="313">
        <f>J86/1000000</f>
        <v>0</v>
      </c>
      <c r="L86" s="332">
        <v>999722</v>
      </c>
      <c r="M86" s="333">
        <v>999722</v>
      </c>
      <c r="N86" s="313">
        <f>L86-M86</f>
        <v>0</v>
      </c>
      <c r="O86" s="313">
        <f>$F86*N86</f>
        <v>0</v>
      </c>
      <c r="P86" s="313">
        <f>O86/1000000</f>
        <v>0</v>
      </c>
      <c r="Q86" s="470"/>
    </row>
    <row r="87" spans="1:17" ht="15.75" customHeight="1">
      <c r="A87" s="260"/>
      <c r="B87" s="305" t="s">
        <v>171</v>
      </c>
      <c r="C87" s="304"/>
      <c r="D87" s="122"/>
      <c r="E87" s="122"/>
      <c r="F87" s="311"/>
      <c r="G87" s="415"/>
      <c r="H87" s="418"/>
      <c r="I87" s="313"/>
      <c r="J87" s="313"/>
      <c r="K87" s="313"/>
      <c r="L87" s="315"/>
      <c r="M87" s="313"/>
      <c r="N87" s="313"/>
      <c r="O87" s="313"/>
      <c r="P87" s="313"/>
      <c r="Q87" s="458"/>
    </row>
    <row r="88" spans="1:17" ht="15.75" customHeight="1">
      <c r="A88" s="260">
        <v>61</v>
      </c>
      <c r="B88" s="303" t="s">
        <v>35</v>
      </c>
      <c r="C88" s="304">
        <v>4864966</v>
      </c>
      <c r="D88" s="122" t="s">
        <v>12</v>
      </c>
      <c r="E88" s="94" t="s">
        <v>338</v>
      </c>
      <c r="F88" s="311">
        <v>-1000</v>
      </c>
      <c r="G88" s="332">
        <v>404</v>
      </c>
      <c r="H88" s="333">
        <v>414</v>
      </c>
      <c r="I88" s="313">
        <f>G88-H88</f>
        <v>-10</v>
      </c>
      <c r="J88" s="313">
        <f>$F88*I88</f>
        <v>10000</v>
      </c>
      <c r="K88" s="313">
        <f>J88/1000000</f>
        <v>0.01</v>
      </c>
      <c r="L88" s="332">
        <v>667</v>
      </c>
      <c r="M88" s="333">
        <v>513</v>
      </c>
      <c r="N88" s="313">
        <f>L88-M88</f>
        <v>154</v>
      </c>
      <c r="O88" s="313">
        <f>$F88*N88</f>
        <v>-154000</v>
      </c>
      <c r="P88" s="313">
        <f>O88/1000000</f>
        <v>-0.154</v>
      </c>
      <c r="Q88" s="458"/>
    </row>
    <row r="89" spans="1:17" ht="15.75" customHeight="1">
      <c r="A89" s="260">
        <v>62</v>
      </c>
      <c r="B89" s="303" t="s">
        <v>172</v>
      </c>
      <c r="C89" s="304">
        <v>4865020</v>
      </c>
      <c r="D89" s="122" t="s">
        <v>12</v>
      </c>
      <c r="E89" s="94" t="s">
        <v>338</v>
      </c>
      <c r="F89" s="311">
        <v>-1000</v>
      </c>
      <c r="G89" s="332">
        <v>16570</v>
      </c>
      <c r="H89" s="333">
        <v>16495</v>
      </c>
      <c r="I89" s="313">
        <f>G89-H89</f>
        <v>75</v>
      </c>
      <c r="J89" s="313">
        <f>$F89*I89</f>
        <v>-75000</v>
      </c>
      <c r="K89" s="313">
        <f>J89/1000000</f>
        <v>-0.075</v>
      </c>
      <c r="L89" s="332">
        <v>1000163</v>
      </c>
      <c r="M89" s="333">
        <v>999702</v>
      </c>
      <c r="N89" s="313">
        <f>L89-M89</f>
        <v>461</v>
      </c>
      <c r="O89" s="313">
        <f>$F89*N89</f>
        <v>-461000</v>
      </c>
      <c r="P89" s="313">
        <f>O89/1000000</f>
        <v>-0.461</v>
      </c>
      <c r="Q89" s="458"/>
    </row>
    <row r="90" spans="1:17" ht="15.75" customHeight="1">
      <c r="A90" s="260">
        <v>63</v>
      </c>
      <c r="B90" s="303" t="s">
        <v>423</v>
      </c>
      <c r="C90" s="304">
        <v>4864999</v>
      </c>
      <c r="D90" s="122" t="s">
        <v>12</v>
      </c>
      <c r="E90" s="94" t="s">
        <v>338</v>
      </c>
      <c r="F90" s="311">
        <v>-1000</v>
      </c>
      <c r="G90" s="332">
        <v>48993</v>
      </c>
      <c r="H90" s="333">
        <v>49062</v>
      </c>
      <c r="I90" s="313">
        <f>G90-H90</f>
        <v>-69</v>
      </c>
      <c r="J90" s="313">
        <f>$F90*I90</f>
        <v>69000</v>
      </c>
      <c r="K90" s="313">
        <f>J90/1000000</f>
        <v>0.069</v>
      </c>
      <c r="L90" s="332">
        <v>501</v>
      </c>
      <c r="M90" s="333">
        <v>387</v>
      </c>
      <c r="N90" s="313">
        <f>L90-M90</f>
        <v>114</v>
      </c>
      <c r="O90" s="313">
        <f>$F90*N90</f>
        <v>-114000</v>
      </c>
      <c r="P90" s="313">
        <f>O90/1000000</f>
        <v>-0.114</v>
      </c>
      <c r="Q90" s="458"/>
    </row>
    <row r="91" spans="1:17" ht="15.75" customHeight="1">
      <c r="A91" s="260"/>
      <c r="B91" s="308" t="s">
        <v>26</v>
      </c>
      <c r="C91" s="277"/>
      <c r="D91" s="53"/>
      <c r="E91" s="53"/>
      <c r="F91" s="311"/>
      <c r="G91" s="415"/>
      <c r="H91" s="418"/>
      <c r="I91" s="313"/>
      <c r="J91" s="313"/>
      <c r="K91" s="313"/>
      <c r="L91" s="315"/>
      <c r="M91" s="313"/>
      <c r="N91" s="313"/>
      <c r="O91" s="313"/>
      <c r="P91" s="313"/>
      <c r="Q91" s="458"/>
    </row>
    <row r="92" spans="1:17" ht="15.75" customHeight="1">
      <c r="A92" s="260">
        <v>64</v>
      </c>
      <c r="B92" s="86" t="s">
        <v>78</v>
      </c>
      <c r="C92" s="326">
        <v>5295192</v>
      </c>
      <c r="D92" s="318" t="s">
        <v>12</v>
      </c>
      <c r="E92" s="318" t="s">
        <v>338</v>
      </c>
      <c r="F92" s="326">
        <v>100</v>
      </c>
      <c r="G92" s="332">
        <v>10693</v>
      </c>
      <c r="H92" s="333">
        <v>10693</v>
      </c>
      <c r="I92" s="333">
        <f>G92-H92</f>
        <v>0</v>
      </c>
      <c r="J92" s="333">
        <f>$F92*I92</f>
        <v>0</v>
      </c>
      <c r="K92" s="334">
        <f>J92/1000000</f>
        <v>0</v>
      </c>
      <c r="L92" s="352">
        <v>89648</v>
      </c>
      <c r="M92" s="333">
        <v>83832</v>
      </c>
      <c r="N92" s="333">
        <f>L92-M92</f>
        <v>5816</v>
      </c>
      <c r="O92" s="333">
        <f>$F92*N92</f>
        <v>581600</v>
      </c>
      <c r="P92" s="334">
        <f>O92/1000000</f>
        <v>0.5816</v>
      </c>
      <c r="Q92" s="458"/>
    </row>
    <row r="93" spans="1:17" ht="17.25" customHeight="1">
      <c r="A93" s="260"/>
      <c r="B93" s="305" t="s">
        <v>46</v>
      </c>
      <c r="C93" s="304"/>
      <c r="D93" s="122"/>
      <c r="E93" s="122"/>
      <c r="F93" s="311"/>
      <c r="G93" s="415"/>
      <c r="H93" s="418"/>
      <c r="I93" s="313"/>
      <c r="J93" s="313"/>
      <c r="K93" s="313"/>
      <c r="L93" s="315"/>
      <c r="M93" s="313"/>
      <c r="N93" s="313"/>
      <c r="O93" s="313"/>
      <c r="P93" s="313"/>
      <c r="Q93" s="458"/>
    </row>
    <row r="94" spans="1:17" ht="17.25" customHeight="1">
      <c r="A94" s="260">
        <v>65</v>
      </c>
      <c r="B94" s="303" t="s">
        <v>339</v>
      </c>
      <c r="C94" s="304">
        <v>4865149</v>
      </c>
      <c r="D94" s="122" t="s">
        <v>12</v>
      </c>
      <c r="E94" s="94" t="s">
        <v>338</v>
      </c>
      <c r="F94" s="311">
        <v>187.5</v>
      </c>
      <c r="G94" s="332">
        <v>999851</v>
      </c>
      <c r="H94" s="333">
        <v>999856</v>
      </c>
      <c r="I94" s="313">
        <f>G94-H94</f>
        <v>-5</v>
      </c>
      <c r="J94" s="313">
        <f>$F94*I94</f>
        <v>-937.5</v>
      </c>
      <c r="K94" s="313">
        <f>J94/1000000</f>
        <v>-0.0009375</v>
      </c>
      <c r="L94" s="332">
        <v>999950</v>
      </c>
      <c r="M94" s="333">
        <v>999979</v>
      </c>
      <c r="N94" s="313">
        <f>L94-M94</f>
        <v>-29</v>
      </c>
      <c r="O94" s="313">
        <f>$F94*N94</f>
        <v>-5437.5</v>
      </c>
      <c r="P94" s="313">
        <f>O94/1000000</f>
        <v>-0.0054375</v>
      </c>
      <c r="Q94" s="459"/>
    </row>
    <row r="95" spans="1:17" ht="17.25" customHeight="1">
      <c r="A95" s="260">
        <v>66</v>
      </c>
      <c r="B95" s="303" t="s">
        <v>432</v>
      </c>
      <c r="C95" s="304">
        <v>5295156</v>
      </c>
      <c r="D95" s="122" t="s">
        <v>12</v>
      </c>
      <c r="E95" s="94" t="s">
        <v>338</v>
      </c>
      <c r="F95" s="311">
        <v>400</v>
      </c>
      <c r="G95" s="332">
        <v>8115</v>
      </c>
      <c r="H95" s="333">
        <v>8113</v>
      </c>
      <c r="I95" s="313">
        <f>G95-H95</f>
        <v>2</v>
      </c>
      <c r="J95" s="313">
        <f>$F95*I95</f>
        <v>800</v>
      </c>
      <c r="K95" s="313">
        <f>J95/1000000</f>
        <v>0.0008</v>
      </c>
      <c r="L95" s="332">
        <v>996651</v>
      </c>
      <c r="M95" s="333">
        <v>996714</v>
      </c>
      <c r="N95" s="313">
        <f>L95-M95</f>
        <v>-63</v>
      </c>
      <c r="O95" s="313">
        <f>$F95*N95</f>
        <v>-25200</v>
      </c>
      <c r="P95" s="313">
        <f>O95/1000000</f>
        <v>-0.0252</v>
      </c>
      <c r="Q95" s="459"/>
    </row>
    <row r="96" spans="1:17" ht="17.25" customHeight="1">
      <c r="A96" s="260"/>
      <c r="B96" s="303"/>
      <c r="C96" s="304"/>
      <c r="D96" s="122"/>
      <c r="E96" s="94"/>
      <c r="F96" s="311">
        <v>400</v>
      </c>
      <c r="G96" s="332"/>
      <c r="H96" s="333"/>
      <c r="I96" s="313"/>
      <c r="J96" s="313"/>
      <c r="K96" s="313"/>
      <c r="L96" s="332">
        <v>10693</v>
      </c>
      <c r="M96" s="333">
        <v>10793</v>
      </c>
      <c r="N96" s="313">
        <f>L96-M96</f>
        <v>-100</v>
      </c>
      <c r="O96" s="313">
        <f>$F96*N96</f>
        <v>-40000</v>
      </c>
      <c r="P96" s="313">
        <f>O96/1000000</f>
        <v>-0.04</v>
      </c>
      <c r="Q96" s="459"/>
    </row>
    <row r="97" spans="1:17" ht="17.25" customHeight="1">
      <c r="A97" s="260">
        <v>67</v>
      </c>
      <c r="B97" s="303" t="s">
        <v>433</v>
      </c>
      <c r="C97" s="304">
        <v>5295157</v>
      </c>
      <c r="D97" s="122" t="s">
        <v>12</v>
      </c>
      <c r="E97" s="94" t="s">
        <v>338</v>
      </c>
      <c r="F97" s="311">
        <v>400</v>
      </c>
      <c r="G97" s="332">
        <v>996011</v>
      </c>
      <c r="H97" s="333">
        <v>995917</v>
      </c>
      <c r="I97" s="313">
        <f>G97-H97</f>
        <v>94</v>
      </c>
      <c r="J97" s="313">
        <f>$F97*I97</f>
        <v>37600</v>
      </c>
      <c r="K97" s="313">
        <f>J97/1000000</f>
        <v>0.0376</v>
      </c>
      <c r="L97" s="332">
        <v>42283</v>
      </c>
      <c r="M97" s="333">
        <v>40668</v>
      </c>
      <c r="N97" s="313">
        <f>L97-M97</f>
        <v>1615</v>
      </c>
      <c r="O97" s="313">
        <f>$F97*N97</f>
        <v>646000</v>
      </c>
      <c r="P97" s="313">
        <f>O97/1000000</f>
        <v>0.646</v>
      </c>
      <c r="Q97" s="459"/>
    </row>
    <row r="98" spans="1:17" ht="17.25" customHeight="1">
      <c r="A98" s="260"/>
      <c r="B98" s="308" t="s">
        <v>34</v>
      </c>
      <c r="C98" s="326"/>
      <c r="D98" s="340"/>
      <c r="E98" s="318"/>
      <c r="F98" s="326"/>
      <c r="G98" s="419"/>
      <c r="H98" s="418"/>
      <c r="I98" s="333"/>
      <c r="J98" s="333"/>
      <c r="K98" s="334"/>
      <c r="L98" s="332"/>
      <c r="M98" s="333"/>
      <c r="N98" s="333"/>
      <c r="O98" s="333"/>
      <c r="P98" s="334"/>
      <c r="Q98" s="458"/>
    </row>
    <row r="99" spans="1:17" ht="17.25" customHeight="1">
      <c r="A99" s="260">
        <v>68</v>
      </c>
      <c r="B99" s="781" t="s">
        <v>352</v>
      </c>
      <c r="C99" s="326">
        <v>5128439</v>
      </c>
      <c r="D99" s="339" t="s">
        <v>12</v>
      </c>
      <c r="E99" s="318" t="s">
        <v>338</v>
      </c>
      <c r="F99" s="326">
        <v>800</v>
      </c>
      <c r="G99" s="332">
        <v>975744</v>
      </c>
      <c r="H99" s="333">
        <v>976312</v>
      </c>
      <c r="I99" s="333">
        <f>G99-H99</f>
        <v>-568</v>
      </c>
      <c r="J99" s="333">
        <f>$F99*I99</f>
        <v>-454400</v>
      </c>
      <c r="K99" s="334">
        <f>J99/1000000</f>
        <v>-0.4544</v>
      </c>
      <c r="L99" s="332">
        <v>998734</v>
      </c>
      <c r="M99" s="333">
        <v>998784</v>
      </c>
      <c r="N99" s="333">
        <f>L99-M99</f>
        <v>-50</v>
      </c>
      <c r="O99" s="333">
        <f>$F99*N99</f>
        <v>-40000</v>
      </c>
      <c r="P99" s="334">
        <f>O99/1000000</f>
        <v>-0.04</v>
      </c>
      <c r="Q99" s="470"/>
    </row>
    <row r="100" spans="1:17" ht="17.25" customHeight="1">
      <c r="A100" s="260"/>
      <c r="B100" s="700" t="s">
        <v>429</v>
      </c>
      <c r="C100" s="326"/>
      <c r="D100" s="339"/>
      <c r="E100" s="318"/>
      <c r="F100" s="326"/>
      <c r="G100" s="332"/>
      <c r="H100" s="333"/>
      <c r="I100" s="333"/>
      <c r="J100" s="333"/>
      <c r="K100" s="333"/>
      <c r="L100" s="332"/>
      <c r="M100" s="333"/>
      <c r="N100" s="333"/>
      <c r="O100" s="333"/>
      <c r="P100" s="333"/>
      <c r="Q100" s="470"/>
    </row>
    <row r="101" spans="1:17" ht="14.25" customHeight="1">
      <c r="A101" s="260">
        <v>69</v>
      </c>
      <c r="B101" s="701" t="s">
        <v>430</v>
      </c>
      <c r="C101" s="326">
        <v>5295127</v>
      </c>
      <c r="D101" s="339" t="s">
        <v>12</v>
      </c>
      <c r="E101" s="318" t="s">
        <v>338</v>
      </c>
      <c r="F101" s="326">
        <v>100</v>
      </c>
      <c r="G101" s="332">
        <v>344184</v>
      </c>
      <c r="H101" s="333">
        <v>344183</v>
      </c>
      <c r="I101" s="333">
        <f>G101-H101</f>
        <v>1</v>
      </c>
      <c r="J101" s="333">
        <f>$F101*I101</f>
        <v>100</v>
      </c>
      <c r="K101" s="334">
        <f>J101/1000000</f>
        <v>0.0001</v>
      </c>
      <c r="L101" s="332">
        <v>986691</v>
      </c>
      <c r="M101" s="333">
        <v>987708</v>
      </c>
      <c r="N101" s="333">
        <f>L101-M101</f>
        <v>-1017</v>
      </c>
      <c r="O101" s="333">
        <f>$F101*N101</f>
        <v>-101700</v>
      </c>
      <c r="P101" s="334">
        <f>O101/1000000</f>
        <v>-0.1017</v>
      </c>
      <c r="Q101" s="470"/>
    </row>
    <row r="102" spans="1:17" ht="14.25" customHeight="1">
      <c r="A102" s="260"/>
      <c r="B102" s="701"/>
      <c r="C102" s="326"/>
      <c r="D102" s="339"/>
      <c r="E102" s="318"/>
      <c r="F102" s="326">
        <v>100</v>
      </c>
      <c r="G102" s="332"/>
      <c r="H102" s="333"/>
      <c r="I102" s="333"/>
      <c r="J102" s="333"/>
      <c r="K102" s="334"/>
      <c r="L102" s="332">
        <v>10657</v>
      </c>
      <c r="M102" s="333">
        <v>10334</v>
      </c>
      <c r="N102" s="333">
        <f>L102-M102</f>
        <v>323</v>
      </c>
      <c r="O102" s="333">
        <f>$F102*N102</f>
        <v>32300</v>
      </c>
      <c r="P102" s="334">
        <f>O102/1000000</f>
        <v>0.0323</v>
      </c>
      <c r="Q102" s="470"/>
    </row>
    <row r="103" spans="1:17" ht="14.25" customHeight="1">
      <c r="A103" s="260">
        <v>70</v>
      </c>
      <c r="B103" s="701" t="s">
        <v>434</v>
      </c>
      <c r="C103" s="326">
        <v>5128400</v>
      </c>
      <c r="D103" s="339" t="s">
        <v>12</v>
      </c>
      <c r="E103" s="318" t="s">
        <v>338</v>
      </c>
      <c r="F103" s="326">
        <v>1000</v>
      </c>
      <c r="G103" s="332">
        <v>4640</v>
      </c>
      <c r="H103" s="333">
        <v>4640</v>
      </c>
      <c r="I103" s="333">
        <f>G103-H103</f>
        <v>0</v>
      </c>
      <c r="J103" s="333">
        <f>$F103*I103</f>
        <v>0</v>
      </c>
      <c r="K103" s="334">
        <f>J103/1000000</f>
        <v>0</v>
      </c>
      <c r="L103" s="332">
        <v>766</v>
      </c>
      <c r="M103" s="333">
        <v>405</v>
      </c>
      <c r="N103" s="333">
        <f>L103-M103</f>
        <v>361</v>
      </c>
      <c r="O103" s="333">
        <f>$F103*N103</f>
        <v>361000</v>
      </c>
      <c r="P103" s="334">
        <f>O103/1000000</f>
        <v>0.361</v>
      </c>
      <c r="Q103" s="470"/>
    </row>
    <row r="104" spans="1:17" ht="14.25" customHeight="1">
      <c r="A104" s="260"/>
      <c r="B104" s="308" t="s">
        <v>183</v>
      </c>
      <c r="C104" s="326"/>
      <c r="D104" s="339"/>
      <c r="E104" s="318"/>
      <c r="F104" s="326"/>
      <c r="G104" s="419"/>
      <c r="H104" s="418"/>
      <c r="I104" s="333"/>
      <c r="J104" s="333"/>
      <c r="K104" s="333"/>
      <c r="L104" s="332"/>
      <c r="M104" s="333"/>
      <c r="N104" s="333"/>
      <c r="O104" s="333"/>
      <c r="P104" s="333"/>
      <c r="Q104" s="458"/>
    </row>
    <row r="105" spans="1:17" ht="14.25" customHeight="1">
      <c r="A105" s="260">
        <v>71</v>
      </c>
      <c r="B105" s="303" t="s">
        <v>354</v>
      </c>
      <c r="C105" s="326">
        <v>4902555</v>
      </c>
      <c r="D105" s="339" t="s">
        <v>12</v>
      </c>
      <c r="E105" s="318" t="s">
        <v>338</v>
      </c>
      <c r="F105" s="326">
        <v>75</v>
      </c>
      <c r="G105" s="332">
        <v>10268</v>
      </c>
      <c r="H105" s="333">
        <v>10268</v>
      </c>
      <c r="I105" s="333">
        <f>G105-H105</f>
        <v>0</v>
      </c>
      <c r="J105" s="333">
        <f>$F105*I105</f>
        <v>0</v>
      </c>
      <c r="K105" s="334">
        <f>J105/1000000</f>
        <v>0</v>
      </c>
      <c r="L105" s="332">
        <v>15886</v>
      </c>
      <c r="M105" s="333">
        <v>15237</v>
      </c>
      <c r="N105" s="333">
        <f>L105-M105</f>
        <v>649</v>
      </c>
      <c r="O105" s="333">
        <f>$F105*N105</f>
        <v>48675</v>
      </c>
      <c r="P105" s="334">
        <f>O105/1000000</f>
        <v>0.048675</v>
      </c>
      <c r="Q105" s="470"/>
    </row>
    <row r="106" spans="1:17" ht="14.25" customHeight="1">
      <c r="A106" s="260">
        <v>72</v>
      </c>
      <c r="B106" s="303" t="s">
        <v>355</v>
      </c>
      <c r="C106" s="326">
        <v>4902581</v>
      </c>
      <c r="D106" s="339" t="s">
        <v>12</v>
      </c>
      <c r="E106" s="318" t="s">
        <v>338</v>
      </c>
      <c r="F106" s="326">
        <v>100</v>
      </c>
      <c r="G106" s="332">
        <v>4853</v>
      </c>
      <c r="H106" s="333">
        <v>4853</v>
      </c>
      <c r="I106" s="333">
        <f>G106-H106</f>
        <v>0</v>
      </c>
      <c r="J106" s="333">
        <f>$F106*I106</f>
        <v>0</v>
      </c>
      <c r="K106" s="334">
        <f>J106/1000000</f>
        <v>0</v>
      </c>
      <c r="L106" s="332">
        <v>7720</v>
      </c>
      <c r="M106" s="333">
        <v>6801</v>
      </c>
      <c r="N106" s="333">
        <f>L106-M106</f>
        <v>919</v>
      </c>
      <c r="O106" s="333">
        <f>$F106*N106</f>
        <v>91900</v>
      </c>
      <c r="P106" s="334">
        <f>O106/1000000</f>
        <v>0.0919</v>
      </c>
      <c r="Q106" s="458"/>
    </row>
    <row r="107" spans="1:17" ht="14.25" customHeight="1">
      <c r="A107" s="260"/>
      <c r="B107" s="308" t="s">
        <v>408</v>
      </c>
      <c r="C107" s="326"/>
      <c r="D107" s="339"/>
      <c r="E107" s="318"/>
      <c r="F107" s="326"/>
      <c r="G107" s="332"/>
      <c r="H107" s="333"/>
      <c r="I107" s="333"/>
      <c r="J107" s="333"/>
      <c r="K107" s="333"/>
      <c r="L107" s="332"/>
      <c r="M107" s="333"/>
      <c r="N107" s="333"/>
      <c r="O107" s="333"/>
      <c r="P107" s="333"/>
      <c r="Q107" s="458"/>
    </row>
    <row r="108" spans="1:17" ht="14.25" customHeight="1">
      <c r="A108" s="260">
        <v>73</v>
      </c>
      <c r="B108" s="303" t="s">
        <v>409</v>
      </c>
      <c r="C108" s="326">
        <v>4864861</v>
      </c>
      <c r="D108" s="339" t="s">
        <v>12</v>
      </c>
      <c r="E108" s="318" t="s">
        <v>338</v>
      </c>
      <c r="F108" s="326">
        <v>500</v>
      </c>
      <c r="G108" s="332">
        <v>4091</v>
      </c>
      <c r="H108" s="333">
        <v>4015</v>
      </c>
      <c r="I108" s="333">
        <f aca="true" t="shared" si="21" ref="I108:I115">G108-H108</f>
        <v>76</v>
      </c>
      <c r="J108" s="333">
        <f aca="true" t="shared" si="22" ref="J108:J115">$F108*I108</f>
        <v>38000</v>
      </c>
      <c r="K108" s="334">
        <f aca="true" t="shared" si="23" ref="K108:K115">J108/1000000</f>
        <v>0.038</v>
      </c>
      <c r="L108" s="332">
        <v>2807</v>
      </c>
      <c r="M108" s="333">
        <v>2786</v>
      </c>
      <c r="N108" s="333">
        <f aca="true" t="shared" si="24" ref="N108:N115">L108-M108</f>
        <v>21</v>
      </c>
      <c r="O108" s="333">
        <f aca="true" t="shared" si="25" ref="O108:O115">$F108*N108</f>
        <v>10500</v>
      </c>
      <c r="P108" s="334">
        <f aca="true" t="shared" si="26" ref="P108:P115">O108/1000000</f>
        <v>0.0105</v>
      </c>
      <c r="Q108" s="470"/>
    </row>
    <row r="109" spans="1:17" ht="14.25" customHeight="1">
      <c r="A109" s="260">
        <v>74</v>
      </c>
      <c r="B109" s="303" t="s">
        <v>410</v>
      </c>
      <c r="C109" s="326">
        <v>4864877</v>
      </c>
      <c r="D109" s="339" t="s">
        <v>12</v>
      </c>
      <c r="E109" s="318" t="s">
        <v>338</v>
      </c>
      <c r="F109" s="326">
        <v>1000</v>
      </c>
      <c r="G109" s="332">
        <v>3321</v>
      </c>
      <c r="H109" s="333">
        <v>3307</v>
      </c>
      <c r="I109" s="333">
        <f t="shared" si="21"/>
        <v>14</v>
      </c>
      <c r="J109" s="333">
        <f t="shared" si="22"/>
        <v>14000</v>
      </c>
      <c r="K109" s="334">
        <f t="shared" si="23"/>
        <v>0.014</v>
      </c>
      <c r="L109" s="332">
        <v>4048</v>
      </c>
      <c r="M109" s="333">
        <v>4018</v>
      </c>
      <c r="N109" s="333">
        <f t="shared" si="24"/>
        <v>30</v>
      </c>
      <c r="O109" s="333">
        <f t="shared" si="25"/>
        <v>30000</v>
      </c>
      <c r="P109" s="334">
        <f t="shared" si="26"/>
        <v>0.03</v>
      </c>
      <c r="Q109" s="458"/>
    </row>
    <row r="110" spans="1:17" ht="14.25" customHeight="1">
      <c r="A110" s="260">
        <v>75</v>
      </c>
      <c r="B110" s="303" t="s">
        <v>411</v>
      </c>
      <c r="C110" s="326">
        <v>4864841</v>
      </c>
      <c r="D110" s="339" t="s">
        <v>12</v>
      </c>
      <c r="E110" s="318" t="s">
        <v>338</v>
      </c>
      <c r="F110" s="326">
        <v>1000</v>
      </c>
      <c r="G110" s="332">
        <v>995188</v>
      </c>
      <c r="H110" s="333">
        <v>995206</v>
      </c>
      <c r="I110" s="333">
        <f t="shared" si="21"/>
        <v>-18</v>
      </c>
      <c r="J110" s="333">
        <f t="shared" si="22"/>
        <v>-18000</v>
      </c>
      <c r="K110" s="334">
        <f t="shared" si="23"/>
        <v>-0.018</v>
      </c>
      <c r="L110" s="332">
        <v>1178</v>
      </c>
      <c r="M110" s="333">
        <v>1206</v>
      </c>
      <c r="N110" s="333">
        <f t="shared" si="24"/>
        <v>-28</v>
      </c>
      <c r="O110" s="333">
        <f t="shared" si="25"/>
        <v>-28000</v>
      </c>
      <c r="P110" s="334">
        <f t="shared" si="26"/>
        <v>-0.028</v>
      </c>
      <c r="Q110" s="458"/>
    </row>
    <row r="111" spans="1:17" ht="14.25" customHeight="1">
      <c r="A111" s="260">
        <v>76</v>
      </c>
      <c r="B111" s="303" t="s">
        <v>412</v>
      </c>
      <c r="C111" s="326">
        <v>4864882</v>
      </c>
      <c r="D111" s="339" t="s">
        <v>12</v>
      </c>
      <c r="E111" s="318" t="s">
        <v>338</v>
      </c>
      <c r="F111" s="326">
        <v>1000</v>
      </c>
      <c r="G111" s="332">
        <v>3845</v>
      </c>
      <c r="H111" s="333">
        <v>3844</v>
      </c>
      <c r="I111" s="333">
        <f t="shared" si="21"/>
        <v>1</v>
      </c>
      <c r="J111" s="333">
        <f t="shared" si="22"/>
        <v>1000</v>
      </c>
      <c r="K111" s="334">
        <f t="shared" si="23"/>
        <v>0.001</v>
      </c>
      <c r="L111" s="332">
        <v>6507</v>
      </c>
      <c r="M111" s="333">
        <v>6480</v>
      </c>
      <c r="N111" s="333">
        <f t="shared" si="24"/>
        <v>27</v>
      </c>
      <c r="O111" s="333">
        <f t="shared" si="25"/>
        <v>27000</v>
      </c>
      <c r="P111" s="334">
        <f t="shared" si="26"/>
        <v>0.027</v>
      </c>
      <c r="Q111" s="458"/>
    </row>
    <row r="112" spans="1:17" ht="14.25" customHeight="1">
      <c r="A112" s="260">
        <v>77</v>
      </c>
      <c r="B112" s="303" t="s">
        <v>413</v>
      </c>
      <c r="C112" s="326">
        <v>4864824</v>
      </c>
      <c r="D112" s="339" t="s">
        <v>12</v>
      </c>
      <c r="E112" s="318" t="s">
        <v>338</v>
      </c>
      <c r="F112" s="326">
        <v>160</v>
      </c>
      <c r="G112" s="332">
        <v>999329</v>
      </c>
      <c r="H112" s="333">
        <v>999876</v>
      </c>
      <c r="I112" s="333">
        <f>G112-H112</f>
        <v>-547</v>
      </c>
      <c r="J112" s="333">
        <f>$F112*I112</f>
        <v>-87520</v>
      </c>
      <c r="K112" s="333">
        <f>J112/1000000</f>
        <v>-0.08752</v>
      </c>
      <c r="L112" s="332">
        <v>999404</v>
      </c>
      <c r="M112" s="333">
        <v>999485</v>
      </c>
      <c r="N112" s="333">
        <f>L112-M112</f>
        <v>-81</v>
      </c>
      <c r="O112" s="333">
        <f>$F112*N112</f>
        <v>-12960</v>
      </c>
      <c r="P112" s="333">
        <f>O112/1000000</f>
        <v>-0.01296</v>
      </c>
      <c r="Q112" s="470" t="s">
        <v>467</v>
      </c>
    </row>
    <row r="113" spans="1:17" ht="15.75" customHeight="1">
      <c r="A113" s="260">
        <v>78</v>
      </c>
      <c r="B113" s="303" t="s">
        <v>414</v>
      </c>
      <c r="C113" s="326">
        <v>5295121</v>
      </c>
      <c r="D113" s="339" t="s">
        <v>12</v>
      </c>
      <c r="E113" s="318" t="s">
        <v>338</v>
      </c>
      <c r="F113" s="326">
        <v>100</v>
      </c>
      <c r="G113" s="332">
        <v>48799</v>
      </c>
      <c r="H113" s="333">
        <v>48238</v>
      </c>
      <c r="I113" s="333">
        <f>G113-H113</f>
        <v>561</v>
      </c>
      <c r="J113" s="333">
        <f>$F113*I113</f>
        <v>56100</v>
      </c>
      <c r="K113" s="333">
        <f>J113/1000000</f>
        <v>0.0561</v>
      </c>
      <c r="L113" s="332">
        <v>45712</v>
      </c>
      <c r="M113" s="333">
        <v>45551</v>
      </c>
      <c r="N113" s="333">
        <f>L113-M113</f>
        <v>161</v>
      </c>
      <c r="O113" s="333">
        <f>$F113*N113</f>
        <v>16100</v>
      </c>
      <c r="P113" s="333">
        <f>O113/1000000</f>
        <v>0.0161</v>
      </c>
      <c r="Q113" s="470"/>
    </row>
    <row r="114" spans="1:17" ht="15.75" customHeight="1">
      <c r="A114" s="260">
        <v>79</v>
      </c>
      <c r="B114" s="303" t="s">
        <v>436</v>
      </c>
      <c r="C114" s="326">
        <v>4864879</v>
      </c>
      <c r="D114" s="339" t="s">
        <v>12</v>
      </c>
      <c r="E114" s="318" t="s">
        <v>338</v>
      </c>
      <c r="F114" s="326">
        <v>1000</v>
      </c>
      <c r="G114" s="332">
        <v>999985</v>
      </c>
      <c r="H114" s="333">
        <v>999934</v>
      </c>
      <c r="I114" s="333">
        <f>G114-H114</f>
        <v>51</v>
      </c>
      <c r="J114" s="333">
        <f>$F114*I114</f>
        <v>51000</v>
      </c>
      <c r="K114" s="333">
        <f>J114/1000000</f>
        <v>0.051</v>
      </c>
      <c r="L114" s="332">
        <v>263</v>
      </c>
      <c r="M114" s="333">
        <v>134</v>
      </c>
      <c r="N114" s="333">
        <f>L114-M114</f>
        <v>129</v>
      </c>
      <c r="O114" s="333">
        <f>$F114*N114</f>
        <v>129000</v>
      </c>
      <c r="P114" s="333">
        <f>O114/1000000</f>
        <v>0.129</v>
      </c>
      <c r="Q114" s="759"/>
    </row>
    <row r="115" spans="1:17" s="105" customFormat="1" ht="15.75" customHeight="1">
      <c r="A115" s="275">
        <v>80</v>
      </c>
      <c r="B115" s="303" t="s">
        <v>437</v>
      </c>
      <c r="C115" s="716">
        <v>4864847</v>
      </c>
      <c r="D115" s="716" t="s">
        <v>12</v>
      </c>
      <c r="E115" s="318" t="s">
        <v>338</v>
      </c>
      <c r="F115" s="269">
        <v>1000</v>
      </c>
      <c r="G115" s="332">
        <v>2374</v>
      </c>
      <c r="H115" s="304">
        <v>2325</v>
      </c>
      <c r="I115" s="304">
        <f t="shared" si="21"/>
        <v>49</v>
      </c>
      <c r="J115" s="304">
        <f t="shared" si="22"/>
        <v>49000</v>
      </c>
      <c r="K115" s="269">
        <f t="shared" si="23"/>
        <v>0.049</v>
      </c>
      <c r="L115" s="332">
        <v>6352</v>
      </c>
      <c r="M115" s="304">
        <v>6181</v>
      </c>
      <c r="N115" s="304">
        <f t="shared" si="24"/>
        <v>171</v>
      </c>
      <c r="O115" s="304">
        <f t="shared" si="25"/>
        <v>171000</v>
      </c>
      <c r="P115" s="269">
        <f t="shared" si="26"/>
        <v>0.171</v>
      </c>
      <c r="Q115" s="418"/>
    </row>
    <row r="116" spans="1:17" ht="15.75" customHeight="1">
      <c r="A116" s="315"/>
      <c r="B116" s="338" t="s">
        <v>446</v>
      </c>
      <c r="C116" s="39"/>
      <c r="D116" s="122"/>
      <c r="E116" s="94"/>
      <c r="F116" s="40"/>
      <c r="G116" s="332"/>
      <c r="H116" s="333"/>
      <c r="I116" s="313"/>
      <c r="J116" s="313"/>
      <c r="K116" s="313"/>
      <c r="L116" s="332"/>
      <c r="M116" s="333"/>
      <c r="N116" s="313"/>
      <c r="O116" s="313"/>
      <c r="P116" s="313"/>
      <c r="Q116" s="459"/>
    </row>
    <row r="117" spans="1:17" ht="15.75" customHeight="1">
      <c r="A117" s="315">
        <v>81</v>
      </c>
      <c r="B117" s="765" t="s">
        <v>447</v>
      </c>
      <c r="C117" s="39">
        <v>4865158</v>
      </c>
      <c r="D117" s="122" t="s">
        <v>12</v>
      </c>
      <c r="E117" s="94" t="s">
        <v>338</v>
      </c>
      <c r="F117" s="462">
        <v>200</v>
      </c>
      <c r="G117" s="332">
        <v>999615</v>
      </c>
      <c r="H117" s="333">
        <v>999621</v>
      </c>
      <c r="I117" s="313">
        <f>G117-H117</f>
        <v>-6</v>
      </c>
      <c r="J117" s="313">
        <f>$F117*I117</f>
        <v>-1200</v>
      </c>
      <c r="K117" s="313">
        <f>J117/1000000</f>
        <v>-0.0012</v>
      </c>
      <c r="L117" s="332">
        <v>3682</v>
      </c>
      <c r="M117" s="333">
        <v>2067</v>
      </c>
      <c r="N117" s="313">
        <f>L117-M117</f>
        <v>1615</v>
      </c>
      <c r="O117" s="313">
        <f>$F117*N117</f>
        <v>323000</v>
      </c>
      <c r="P117" s="313">
        <f>O117/1000000</f>
        <v>0.323</v>
      </c>
      <c r="Q117" s="459"/>
    </row>
    <row r="118" spans="1:17" ht="15.75" customHeight="1">
      <c r="A118" s="315">
        <v>82</v>
      </c>
      <c r="B118" s="765" t="s">
        <v>448</v>
      </c>
      <c r="C118" s="39">
        <v>4864816</v>
      </c>
      <c r="D118" s="122" t="s">
        <v>12</v>
      </c>
      <c r="E118" s="94" t="s">
        <v>338</v>
      </c>
      <c r="F118" s="462">
        <v>187.5</v>
      </c>
      <c r="G118" s="332">
        <v>999024</v>
      </c>
      <c r="H118" s="333">
        <v>999011</v>
      </c>
      <c r="I118" s="313">
        <f>G118-H118</f>
        <v>13</v>
      </c>
      <c r="J118" s="313">
        <f>$F118*I118</f>
        <v>2437.5</v>
      </c>
      <c r="K118" s="313">
        <f>J118/1000000</f>
        <v>0.0024375</v>
      </c>
      <c r="L118" s="332">
        <v>1002158</v>
      </c>
      <c r="M118" s="333">
        <v>999964</v>
      </c>
      <c r="N118" s="313">
        <f>L118-M118</f>
        <v>2194</v>
      </c>
      <c r="O118" s="313">
        <f>$F118*N118</f>
        <v>411375</v>
      </c>
      <c r="P118" s="313">
        <f>O118/1000000</f>
        <v>0.411375</v>
      </c>
      <c r="Q118" s="459"/>
    </row>
    <row r="119" spans="1:17" ht="15.75" customHeight="1">
      <c r="A119" s="315">
        <v>83</v>
      </c>
      <c r="B119" s="765" t="s">
        <v>449</v>
      </c>
      <c r="C119" s="39">
        <v>4864808</v>
      </c>
      <c r="D119" s="122" t="s">
        <v>12</v>
      </c>
      <c r="E119" s="94" t="s">
        <v>338</v>
      </c>
      <c r="F119" s="462">
        <v>187.5</v>
      </c>
      <c r="G119" s="332">
        <v>999015</v>
      </c>
      <c r="H119" s="333">
        <v>999014</v>
      </c>
      <c r="I119" s="313">
        <f>G119-H119</f>
        <v>1</v>
      </c>
      <c r="J119" s="313">
        <f>$F119*I119</f>
        <v>187.5</v>
      </c>
      <c r="K119" s="313">
        <f>J119/1000000</f>
        <v>0.0001875</v>
      </c>
      <c r="L119" s="332">
        <v>1934</v>
      </c>
      <c r="M119" s="333">
        <v>1156</v>
      </c>
      <c r="N119" s="313">
        <f>L119-M119</f>
        <v>778</v>
      </c>
      <c r="O119" s="313">
        <f>$F119*N119</f>
        <v>145875</v>
      </c>
      <c r="P119" s="313">
        <f>O119/1000000</f>
        <v>0.145875</v>
      </c>
      <c r="Q119" s="459"/>
    </row>
    <row r="120" spans="1:17" ht="15.75" customHeight="1">
      <c r="A120" s="315">
        <v>84</v>
      </c>
      <c r="B120" s="765" t="s">
        <v>450</v>
      </c>
      <c r="C120" s="39">
        <v>4865005</v>
      </c>
      <c r="D120" s="122" t="s">
        <v>12</v>
      </c>
      <c r="E120" s="94" t="s">
        <v>338</v>
      </c>
      <c r="F120" s="462">
        <v>250</v>
      </c>
      <c r="G120" s="332">
        <v>1000067</v>
      </c>
      <c r="H120" s="333">
        <v>999993</v>
      </c>
      <c r="I120" s="313">
        <f>G120-H120</f>
        <v>74</v>
      </c>
      <c r="J120" s="313">
        <f>$F120*I120</f>
        <v>18500</v>
      </c>
      <c r="K120" s="313">
        <f>J120/1000000</f>
        <v>0.0185</v>
      </c>
      <c r="L120" s="332">
        <v>2759</v>
      </c>
      <c r="M120" s="333">
        <v>1331</v>
      </c>
      <c r="N120" s="313">
        <f>L120-M120</f>
        <v>1428</v>
      </c>
      <c r="O120" s="313">
        <f>$F120*N120</f>
        <v>357000</v>
      </c>
      <c r="P120" s="313">
        <f>O120/1000000</f>
        <v>0.357</v>
      </c>
      <c r="Q120" s="459"/>
    </row>
    <row r="121" spans="1:17" s="497" customFormat="1" ht="15.75" customHeight="1" thickBot="1">
      <c r="A121" s="783">
        <v>85</v>
      </c>
      <c r="B121" s="784" t="s">
        <v>451</v>
      </c>
      <c r="C121" s="755">
        <v>4864822</v>
      </c>
      <c r="D121" s="252" t="s">
        <v>12</v>
      </c>
      <c r="E121" s="253" t="s">
        <v>338</v>
      </c>
      <c r="F121" s="755">
        <v>100</v>
      </c>
      <c r="G121" s="456">
        <v>999890</v>
      </c>
      <c r="H121" s="333">
        <v>999857</v>
      </c>
      <c r="I121" s="317">
        <f>G121-H121</f>
        <v>33</v>
      </c>
      <c r="J121" s="317">
        <f>$F121*I121</f>
        <v>3300</v>
      </c>
      <c r="K121" s="317">
        <f>J121/1000000</f>
        <v>0.0033</v>
      </c>
      <c r="L121" s="456">
        <v>6522</v>
      </c>
      <c r="M121" s="333">
        <v>1730</v>
      </c>
      <c r="N121" s="317">
        <f>L121-M121</f>
        <v>4792</v>
      </c>
      <c r="O121" s="317">
        <f>$F121*N121</f>
        <v>479200</v>
      </c>
      <c r="P121" s="317">
        <f>O121/1000000</f>
        <v>0.4792</v>
      </c>
      <c r="Q121" s="785"/>
    </row>
    <row r="122" spans="1:16" ht="21" customHeight="1" thickTop="1">
      <c r="A122" s="184" t="s">
        <v>304</v>
      </c>
      <c r="C122" s="56"/>
      <c r="D122" s="90"/>
      <c r="E122" s="90"/>
      <c r="F122" s="597"/>
      <c r="K122" s="598">
        <f>SUM(K8:K121)</f>
        <v>-2.23959092</v>
      </c>
      <c r="L122" s="21"/>
      <c r="M122" s="21"/>
      <c r="N122" s="21"/>
      <c r="O122" s="21"/>
      <c r="P122" s="598">
        <f>SUM(P8:P121)</f>
        <v>13.530002840000002</v>
      </c>
    </row>
    <row r="123" spans="3:16" ht="9.75" customHeight="1" hidden="1">
      <c r="C123" s="90"/>
      <c r="D123" s="90"/>
      <c r="E123" s="90"/>
      <c r="F123" s="597"/>
      <c r="L123" s="549"/>
      <c r="M123" s="549"/>
      <c r="N123" s="549"/>
      <c r="O123" s="549"/>
      <c r="P123" s="549"/>
    </row>
    <row r="124" spans="1:17" ht="24" thickBot="1">
      <c r="A124" s="390" t="s">
        <v>188</v>
      </c>
      <c r="C124" s="90"/>
      <c r="D124" s="90"/>
      <c r="E124" s="90"/>
      <c r="F124" s="597"/>
      <c r="G124" s="494"/>
      <c r="H124" s="494"/>
      <c r="I124" s="46" t="s">
        <v>387</v>
      </c>
      <c r="J124" s="494"/>
      <c r="K124" s="494"/>
      <c r="L124" s="495"/>
      <c r="M124" s="495"/>
      <c r="N124" s="46" t="s">
        <v>388</v>
      </c>
      <c r="O124" s="495"/>
      <c r="P124" s="495"/>
      <c r="Q124" s="594" t="str">
        <f>NDPL!$Q$1</f>
        <v>JUNE-2018</v>
      </c>
    </row>
    <row r="125" spans="1:17" ht="39.75" thickBot="1" thickTop="1">
      <c r="A125" s="516" t="s">
        <v>8</v>
      </c>
      <c r="B125" s="517" t="s">
        <v>9</v>
      </c>
      <c r="C125" s="518" t="s">
        <v>1</v>
      </c>
      <c r="D125" s="518" t="s">
        <v>2</v>
      </c>
      <c r="E125" s="518" t="s">
        <v>3</v>
      </c>
      <c r="F125" s="599" t="s">
        <v>10</v>
      </c>
      <c r="G125" s="516" t="str">
        <f>NDPL!G5</f>
        <v>FINAL READING 30/06/2018</v>
      </c>
      <c r="H125" s="518" t="str">
        <f>NDPL!H5</f>
        <v>INTIAL READING 01/06/2018</v>
      </c>
      <c r="I125" s="518" t="s">
        <v>4</v>
      </c>
      <c r="J125" s="518" t="s">
        <v>5</v>
      </c>
      <c r="K125" s="518" t="s">
        <v>6</v>
      </c>
      <c r="L125" s="516" t="str">
        <f>NDPL!G5</f>
        <v>FINAL READING 30/06/2018</v>
      </c>
      <c r="M125" s="518" t="str">
        <f>NDPL!H5</f>
        <v>INTIAL READING 01/06/2018</v>
      </c>
      <c r="N125" s="518" t="s">
        <v>4</v>
      </c>
      <c r="O125" s="518" t="s">
        <v>5</v>
      </c>
      <c r="P125" s="518" t="s">
        <v>6</v>
      </c>
      <c r="Q125" s="541" t="s">
        <v>301</v>
      </c>
    </row>
    <row r="126" spans="3:16" ht="18" thickBot="1" thickTop="1">
      <c r="C126" s="90"/>
      <c r="D126" s="90"/>
      <c r="E126" s="90"/>
      <c r="F126" s="597"/>
      <c r="L126" s="549"/>
      <c r="M126" s="549"/>
      <c r="N126" s="549"/>
      <c r="O126" s="549"/>
      <c r="P126" s="549"/>
    </row>
    <row r="127" spans="1:17" ht="18" customHeight="1" thickTop="1">
      <c r="A127" s="344"/>
      <c r="B127" s="345" t="s">
        <v>173</v>
      </c>
      <c r="C127" s="316"/>
      <c r="D127" s="91"/>
      <c r="E127" s="91"/>
      <c r="F127" s="312"/>
      <c r="G127" s="52"/>
      <c r="H127" s="466"/>
      <c r="I127" s="466"/>
      <c r="J127" s="466"/>
      <c r="K127" s="600"/>
      <c r="L127" s="551"/>
      <c r="M127" s="552"/>
      <c r="N127" s="552"/>
      <c r="O127" s="552"/>
      <c r="P127" s="553"/>
      <c r="Q127" s="548"/>
    </row>
    <row r="128" spans="1:17" ht="18">
      <c r="A128" s="315">
        <v>1</v>
      </c>
      <c r="B128" s="346" t="s">
        <v>174</v>
      </c>
      <c r="C128" s="326">
        <v>4865151</v>
      </c>
      <c r="D128" s="122" t="s">
        <v>12</v>
      </c>
      <c r="E128" s="94" t="s">
        <v>338</v>
      </c>
      <c r="F128" s="313">
        <v>-300</v>
      </c>
      <c r="G128" s="332">
        <v>1248</v>
      </c>
      <c r="H128" s="333">
        <v>0</v>
      </c>
      <c r="I128" s="275">
        <f>G128-H128</f>
        <v>1248</v>
      </c>
      <c r="J128" s="275">
        <f>$F128*I128</f>
        <v>-374400</v>
      </c>
      <c r="K128" s="275">
        <f>J128/1000000</f>
        <v>-0.3744</v>
      </c>
      <c r="L128" s="332">
        <v>226</v>
      </c>
      <c r="M128" s="333">
        <v>25</v>
      </c>
      <c r="N128" s="275">
        <f>L128-M128</f>
        <v>201</v>
      </c>
      <c r="O128" s="275">
        <f>$F128*N128</f>
        <v>-60300</v>
      </c>
      <c r="P128" s="275">
        <f>O128/1000000</f>
        <v>-0.0603</v>
      </c>
      <c r="Q128" s="476" t="s">
        <v>471</v>
      </c>
    </row>
    <row r="129" spans="1:17" ht="18" customHeight="1">
      <c r="A129" s="315"/>
      <c r="B129" s="347" t="s">
        <v>40</v>
      </c>
      <c r="C129" s="326"/>
      <c r="D129" s="122"/>
      <c r="E129" s="122"/>
      <c r="F129" s="313"/>
      <c r="G129" s="415"/>
      <c r="H129" s="418"/>
      <c r="I129" s="275"/>
      <c r="J129" s="275"/>
      <c r="K129" s="275"/>
      <c r="L129" s="260"/>
      <c r="M129" s="275"/>
      <c r="N129" s="275"/>
      <c r="O129" s="275"/>
      <c r="P129" s="275"/>
      <c r="Q129" s="471"/>
    </row>
    <row r="130" spans="1:17" ht="18" customHeight="1">
      <c r="A130" s="315"/>
      <c r="B130" s="347" t="s">
        <v>116</v>
      </c>
      <c r="C130" s="326"/>
      <c r="D130" s="122"/>
      <c r="E130" s="122"/>
      <c r="F130" s="313"/>
      <c r="G130" s="415"/>
      <c r="H130" s="418"/>
      <c r="I130" s="275"/>
      <c r="J130" s="275"/>
      <c r="K130" s="275"/>
      <c r="L130" s="260"/>
      <c r="M130" s="275"/>
      <c r="N130" s="275"/>
      <c r="O130" s="275"/>
      <c r="P130" s="275"/>
      <c r="Q130" s="471"/>
    </row>
    <row r="131" spans="1:17" ht="18" customHeight="1">
      <c r="A131" s="315">
        <v>2</v>
      </c>
      <c r="B131" s="346" t="s">
        <v>117</v>
      </c>
      <c r="C131" s="326">
        <v>5295199</v>
      </c>
      <c r="D131" s="122" t="s">
        <v>12</v>
      </c>
      <c r="E131" s="94" t="s">
        <v>338</v>
      </c>
      <c r="F131" s="313">
        <v>-1000</v>
      </c>
      <c r="G131" s="332">
        <v>998183</v>
      </c>
      <c r="H131" s="333">
        <v>998183</v>
      </c>
      <c r="I131" s="275">
        <f>G131-H131</f>
        <v>0</v>
      </c>
      <c r="J131" s="275">
        <f>$F131*I131</f>
        <v>0</v>
      </c>
      <c r="K131" s="275">
        <f>J131/1000000</f>
        <v>0</v>
      </c>
      <c r="L131" s="332">
        <v>1147</v>
      </c>
      <c r="M131" s="333">
        <v>1144</v>
      </c>
      <c r="N131" s="275">
        <f>L131-M131</f>
        <v>3</v>
      </c>
      <c r="O131" s="275">
        <f>$F131*N131</f>
        <v>-3000</v>
      </c>
      <c r="P131" s="275">
        <f>O131/1000000</f>
        <v>-0.003</v>
      </c>
      <c r="Q131" s="471"/>
    </row>
    <row r="132" spans="1:17" ht="18" customHeight="1">
      <c r="A132" s="315">
        <v>3</v>
      </c>
      <c r="B132" s="314" t="s">
        <v>118</v>
      </c>
      <c r="C132" s="326">
        <v>4864828</v>
      </c>
      <c r="D132" s="82" t="s">
        <v>12</v>
      </c>
      <c r="E132" s="94" t="s">
        <v>338</v>
      </c>
      <c r="F132" s="313">
        <v>-133.33</v>
      </c>
      <c r="G132" s="332">
        <v>33</v>
      </c>
      <c r="H132" s="333">
        <v>33</v>
      </c>
      <c r="I132" s="275">
        <f>G132-H132</f>
        <v>0</v>
      </c>
      <c r="J132" s="275">
        <f>$F132*I132</f>
        <v>0</v>
      </c>
      <c r="K132" s="275">
        <f>J132/1000000</f>
        <v>0</v>
      </c>
      <c r="L132" s="332">
        <v>9258</v>
      </c>
      <c r="M132" s="333">
        <v>1935</v>
      </c>
      <c r="N132" s="275">
        <f>L132-M132</f>
        <v>7323</v>
      </c>
      <c r="O132" s="275">
        <f>$F132*N132</f>
        <v>-976375.5900000001</v>
      </c>
      <c r="P132" s="275">
        <f>O132/1000000</f>
        <v>-0.9763755900000001</v>
      </c>
      <c r="Q132" s="471" t="s">
        <v>468</v>
      </c>
    </row>
    <row r="133" spans="1:17" ht="18" customHeight="1">
      <c r="A133" s="315">
        <v>4</v>
      </c>
      <c r="B133" s="346" t="s">
        <v>175</v>
      </c>
      <c r="C133" s="326">
        <v>4864804</v>
      </c>
      <c r="D133" s="122" t="s">
        <v>12</v>
      </c>
      <c r="E133" s="94" t="s">
        <v>338</v>
      </c>
      <c r="F133" s="313">
        <v>-200</v>
      </c>
      <c r="G133" s="332">
        <v>997572</v>
      </c>
      <c r="H133" s="333">
        <v>997572</v>
      </c>
      <c r="I133" s="275">
        <f>G133-H133</f>
        <v>0</v>
      </c>
      <c r="J133" s="275">
        <f>$F133*I133</f>
        <v>0</v>
      </c>
      <c r="K133" s="275">
        <f>J133/1000000</f>
        <v>0</v>
      </c>
      <c r="L133" s="332">
        <v>1001678</v>
      </c>
      <c r="M133" s="333">
        <v>999423</v>
      </c>
      <c r="N133" s="275">
        <f>L133-M133</f>
        <v>2255</v>
      </c>
      <c r="O133" s="275">
        <f>$F133*N133</f>
        <v>-451000</v>
      </c>
      <c r="P133" s="275">
        <f>O133/1000000</f>
        <v>-0.451</v>
      </c>
      <c r="Q133" s="471"/>
    </row>
    <row r="134" spans="1:17" ht="18" customHeight="1">
      <c r="A134" s="315">
        <v>5</v>
      </c>
      <c r="B134" s="346" t="s">
        <v>176</v>
      </c>
      <c r="C134" s="326">
        <v>4864845</v>
      </c>
      <c r="D134" s="122" t="s">
        <v>12</v>
      </c>
      <c r="E134" s="94" t="s">
        <v>338</v>
      </c>
      <c r="F134" s="313">
        <v>-1000</v>
      </c>
      <c r="G134" s="332">
        <v>1022</v>
      </c>
      <c r="H134" s="333">
        <v>1022</v>
      </c>
      <c r="I134" s="275">
        <f>G134-H134</f>
        <v>0</v>
      </c>
      <c r="J134" s="275">
        <f>$F134*I134</f>
        <v>0</v>
      </c>
      <c r="K134" s="275">
        <f>J134/1000000</f>
        <v>0</v>
      </c>
      <c r="L134" s="332">
        <v>999474</v>
      </c>
      <c r="M134" s="333">
        <v>999839</v>
      </c>
      <c r="N134" s="275">
        <f>L134-M134</f>
        <v>-365</v>
      </c>
      <c r="O134" s="275">
        <f>$F134*N134</f>
        <v>365000</v>
      </c>
      <c r="P134" s="275">
        <f>O134/1000000</f>
        <v>0.365</v>
      </c>
      <c r="Q134" s="471"/>
    </row>
    <row r="135" spans="1:17" ht="18" customHeight="1">
      <c r="A135" s="315"/>
      <c r="B135" s="348" t="s">
        <v>177</v>
      </c>
      <c r="C135" s="326"/>
      <c r="D135" s="82"/>
      <c r="E135" s="82"/>
      <c r="F135" s="313"/>
      <c r="G135" s="415"/>
      <c r="H135" s="418"/>
      <c r="I135" s="275"/>
      <c r="J135" s="275"/>
      <c r="K135" s="275"/>
      <c r="L135" s="260"/>
      <c r="M135" s="275"/>
      <c r="N135" s="275"/>
      <c r="O135" s="275"/>
      <c r="P135" s="275"/>
      <c r="Q135" s="471"/>
    </row>
    <row r="136" spans="1:17" ht="18" customHeight="1">
      <c r="A136" s="315"/>
      <c r="B136" s="348" t="s">
        <v>107</v>
      </c>
      <c r="C136" s="326"/>
      <c r="D136" s="82"/>
      <c r="E136" s="82"/>
      <c r="F136" s="313"/>
      <c r="G136" s="415"/>
      <c r="H136" s="418"/>
      <c r="I136" s="275"/>
      <c r="J136" s="275"/>
      <c r="K136" s="275"/>
      <c r="L136" s="260"/>
      <c r="M136" s="275"/>
      <c r="N136" s="275"/>
      <c r="O136" s="275"/>
      <c r="P136" s="275"/>
      <c r="Q136" s="471"/>
    </row>
    <row r="137" spans="1:17" s="502" customFormat="1" ht="18">
      <c r="A137" s="484">
        <v>6</v>
      </c>
      <c r="B137" s="485" t="s">
        <v>390</v>
      </c>
      <c r="C137" s="486">
        <v>4864955</v>
      </c>
      <c r="D137" s="159" t="s">
        <v>12</v>
      </c>
      <c r="E137" s="160" t="s">
        <v>338</v>
      </c>
      <c r="F137" s="487">
        <v>-1000</v>
      </c>
      <c r="G137" s="332">
        <v>999060</v>
      </c>
      <c r="H137" s="447">
        <v>999056</v>
      </c>
      <c r="I137" s="453">
        <f>G137-H137</f>
        <v>4</v>
      </c>
      <c r="J137" s="453">
        <f>$F137*I137</f>
        <v>-4000</v>
      </c>
      <c r="K137" s="453">
        <f>J137/1000000</f>
        <v>-0.004</v>
      </c>
      <c r="L137" s="332">
        <v>1242</v>
      </c>
      <c r="M137" s="447">
        <v>805</v>
      </c>
      <c r="N137" s="453">
        <f>L137-M137</f>
        <v>437</v>
      </c>
      <c r="O137" s="453">
        <f>$F137*N137</f>
        <v>-437000</v>
      </c>
      <c r="P137" s="453">
        <f>O137/1000000</f>
        <v>-0.437</v>
      </c>
      <c r="Q137" s="710"/>
    </row>
    <row r="138" spans="1:17" ht="18">
      <c r="A138" s="315">
        <v>7</v>
      </c>
      <c r="B138" s="346" t="s">
        <v>178</v>
      </c>
      <c r="C138" s="326">
        <v>4864820</v>
      </c>
      <c r="D138" s="122" t="s">
        <v>12</v>
      </c>
      <c r="E138" s="94" t="s">
        <v>338</v>
      </c>
      <c r="F138" s="313">
        <v>-160</v>
      </c>
      <c r="G138" s="332">
        <v>5605</v>
      </c>
      <c r="H138" s="333">
        <v>5605</v>
      </c>
      <c r="I138" s="275">
        <f>G138-H138</f>
        <v>0</v>
      </c>
      <c r="J138" s="275">
        <f>$F138*I138</f>
        <v>0</v>
      </c>
      <c r="K138" s="275">
        <f>J138/1000000</f>
        <v>0</v>
      </c>
      <c r="L138" s="332">
        <v>6554</v>
      </c>
      <c r="M138" s="333">
        <v>4621</v>
      </c>
      <c r="N138" s="275">
        <f>L138-M138</f>
        <v>1933</v>
      </c>
      <c r="O138" s="275">
        <f>$F138*N138</f>
        <v>-309280</v>
      </c>
      <c r="P138" s="275">
        <f>O138/1000000</f>
        <v>-0.30928</v>
      </c>
      <c r="Q138" s="711"/>
    </row>
    <row r="139" spans="1:17" ht="18" customHeight="1">
      <c r="A139" s="315">
        <v>8</v>
      </c>
      <c r="B139" s="346" t="s">
        <v>179</v>
      </c>
      <c r="C139" s="326">
        <v>4864811</v>
      </c>
      <c r="D139" s="122" t="s">
        <v>12</v>
      </c>
      <c r="E139" s="94" t="s">
        <v>338</v>
      </c>
      <c r="F139" s="313">
        <v>-200</v>
      </c>
      <c r="G139" s="332">
        <v>425</v>
      </c>
      <c r="H139" s="333">
        <v>437</v>
      </c>
      <c r="I139" s="275">
        <f>G139-H139</f>
        <v>-12</v>
      </c>
      <c r="J139" s="275">
        <f>$F139*I139</f>
        <v>2400</v>
      </c>
      <c r="K139" s="275">
        <f>J139/1000000</f>
        <v>0.0024</v>
      </c>
      <c r="L139" s="332">
        <v>999669</v>
      </c>
      <c r="M139" s="333">
        <v>999540</v>
      </c>
      <c r="N139" s="275">
        <f>L139-M139</f>
        <v>129</v>
      </c>
      <c r="O139" s="275">
        <f>$F139*N139</f>
        <v>-25800</v>
      </c>
      <c r="P139" s="275">
        <f>O139/1000000</f>
        <v>-0.0258</v>
      </c>
      <c r="Q139" s="471"/>
    </row>
    <row r="140" spans="1:17" ht="18" customHeight="1">
      <c r="A140" s="315">
        <v>9</v>
      </c>
      <c r="B140" s="346" t="s">
        <v>399</v>
      </c>
      <c r="C140" s="326">
        <v>4864961</v>
      </c>
      <c r="D140" s="122" t="s">
        <v>12</v>
      </c>
      <c r="E140" s="94" t="s">
        <v>338</v>
      </c>
      <c r="F140" s="313">
        <v>-1000</v>
      </c>
      <c r="G140" s="332">
        <v>994202</v>
      </c>
      <c r="H140" s="333">
        <v>994203</v>
      </c>
      <c r="I140" s="275">
        <f>G140-H140</f>
        <v>-1</v>
      </c>
      <c r="J140" s="275">
        <f>$F140*I140</f>
        <v>1000</v>
      </c>
      <c r="K140" s="275">
        <f>J140/1000000</f>
        <v>0.001</v>
      </c>
      <c r="L140" s="332">
        <v>999762</v>
      </c>
      <c r="M140" s="333">
        <v>999844</v>
      </c>
      <c r="N140" s="275">
        <f>L140-M140</f>
        <v>-82</v>
      </c>
      <c r="O140" s="275">
        <f>$F140*N140</f>
        <v>82000</v>
      </c>
      <c r="P140" s="275">
        <f>O140/1000000</f>
        <v>0.082</v>
      </c>
      <c r="Q140" s="455"/>
    </row>
    <row r="141" spans="1:17" ht="18" customHeight="1">
      <c r="A141" s="315"/>
      <c r="B141" s="347" t="s">
        <v>107</v>
      </c>
      <c r="C141" s="326"/>
      <c r="D141" s="122"/>
      <c r="E141" s="122"/>
      <c r="F141" s="313"/>
      <c r="G141" s="415"/>
      <c r="H141" s="418"/>
      <c r="I141" s="275"/>
      <c r="J141" s="275"/>
      <c r="K141" s="275"/>
      <c r="L141" s="260"/>
      <c r="M141" s="275"/>
      <c r="N141" s="275"/>
      <c r="O141" s="275"/>
      <c r="P141" s="275"/>
      <c r="Q141" s="471"/>
    </row>
    <row r="142" spans="1:17" ht="18" customHeight="1">
      <c r="A142" s="315">
        <v>10</v>
      </c>
      <c r="B142" s="346" t="s">
        <v>180</v>
      </c>
      <c r="C142" s="326">
        <v>4865093</v>
      </c>
      <c r="D142" s="122" t="s">
        <v>12</v>
      </c>
      <c r="E142" s="94" t="s">
        <v>338</v>
      </c>
      <c r="F142" s="313">
        <v>-100</v>
      </c>
      <c r="G142" s="332">
        <v>96928</v>
      </c>
      <c r="H142" s="333">
        <v>96782</v>
      </c>
      <c r="I142" s="275">
        <f>G142-H142</f>
        <v>146</v>
      </c>
      <c r="J142" s="275">
        <f>$F142*I142</f>
        <v>-14600</v>
      </c>
      <c r="K142" s="275">
        <f>J142/1000000</f>
        <v>-0.0146</v>
      </c>
      <c r="L142" s="332">
        <v>73884</v>
      </c>
      <c r="M142" s="333">
        <v>73255</v>
      </c>
      <c r="N142" s="275">
        <f>L142-M142</f>
        <v>629</v>
      </c>
      <c r="O142" s="275">
        <f>$F142*N142</f>
        <v>-62900</v>
      </c>
      <c r="P142" s="275">
        <f>O142/1000000</f>
        <v>-0.0629</v>
      </c>
      <c r="Q142" s="471"/>
    </row>
    <row r="143" spans="1:17" ht="18" customHeight="1">
      <c r="A143" s="315">
        <v>11</v>
      </c>
      <c r="B143" s="346" t="s">
        <v>181</v>
      </c>
      <c r="C143" s="326">
        <v>4865094</v>
      </c>
      <c r="D143" s="122" t="s">
        <v>12</v>
      </c>
      <c r="E143" s="94" t="s">
        <v>338</v>
      </c>
      <c r="F143" s="313">
        <v>-100</v>
      </c>
      <c r="G143" s="332">
        <v>106254</v>
      </c>
      <c r="H143" s="333">
        <v>106204</v>
      </c>
      <c r="I143" s="275">
        <f>G143-H143</f>
        <v>50</v>
      </c>
      <c r="J143" s="275">
        <f>$F143*I143</f>
        <v>-5000</v>
      </c>
      <c r="K143" s="275">
        <f>J143/1000000</f>
        <v>-0.005</v>
      </c>
      <c r="L143" s="332">
        <v>77353</v>
      </c>
      <c r="M143" s="333">
        <v>75947</v>
      </c>
      <c r="N143" s="275">
        <f>L143-M143</f>
        <v>1406</v>
      </c>
      <c r="O143" s="275">
        <f>$F143*N143</f>
        <v>-140600</v>
      </c>
      <c r="P143" s="275">
        <f>O143/1000000</f>
        <v>-0.1406</v>
      </c>
      <c r="Q143" s="471"/>
    </row>
    <row r="144" spans="1:17" ht="18">
      <c r="A144" s="484">
        <v>12</v>
      </c>
      <c r="B144" s="485" t="s">
        <v>182</v>
      </c>
      <c r="C144" s="486">
        <v>5269199</v>
      </c>
      <c r="D144" s="159" t="s">
        <v>12</v>
      </c>
      <c r="E144" s="160" t="s">
        <v>338</v>
      </c>
      <c r="F144" s="487">
        <v>-100</v>
      </c>
      <c r="G144" s="332">
        <v>28118</v>
      </c>
      <c r="H144" s="447">
        <v>28118</v>
      </c>
      <c r="I144" s="453">
        <f>G144-H144</f>
        <v>0</v>
      </c>
      <c r="J144" s="453">
        <f>$F144*I144</f>
        <v>0</v>
      </c>
      <c r="K144" s="453">
        <f>J144/1000000</f>
        <v>0</v>
      </c>
      <c r="L144" s="332">
        <v>39372</v>
      </c>
      <c r="M144" s="447">
        <v>34465</v>
      </c>
      <c r="N144" s="453">
        <f>L144-M144</f>
        <v>4907</v>
      </c>
      <c r="O144" s="453">
        <f>$F144*N144</f>
        <v>-490700</v>
      </c>
      <c r="P144" s="453">
        <f>O144/1000000</f>
        <v>-0.4907</v>
      </c>
      <c r="Q144" s="476"/>
    </row>
    <row r="145" spans="1:17" ht="18" customHeight="1">
      <c r="A145" s="315"/>
      <c r="B145" s="348" t="s">
        <v>177</v>
      </c>
      <c r="C145" s="326"/>
      <c r="D145" s="82"/>
      <c r="E145" s="82"/>
      <c r="F145" s="309"/>
      <c r="G145" s="415"/>
      <c r="H145" s="418"/>
      <c r="I145" s="275"/>
      <c r="J145" s="275"/>
      <c r="K145" s="275"/>
      <c r="L145" s="260"/>
      <c r="M145" s="275"/>
      <c r="N145" s="275"/>
      <c r="O145" s="275"/>
      <c r="P145" s="275"/>
      <c r="Q145" s="471"/>
    </row>
    <row r="146" spans="1:17" ht="18" customHeight="1">
      <c r="A146" s="315"/>
      <c r="B146" s="347" t="s">
        <v>183</v>
      </c>
      <c r="C146" s="326"/>
      <c r="D146" s="122"/>
      <c r="E146" s="122"/>
      <c r="F146" s="309"/>
      <c r="G146" s="415"/>
      <c r="H146" s="418"/>
      <c r="I146" s="275"/>
      <c r="J146" s="275"/>
      <c r="K146" s="275"/>
      <c r="L146" s="260"/>
      <c r="M146" s="275"/>
      <c r="N146" s="275"/>
      <c r="O146" s="275"/>
      <c r="P146" s="275"/>
      <c r="Q146" s="471"/>
    </row>
    <row r="147" spans="1:17" ht="18" customHeight="1">
      <c r="A147" s="315">
        <v>13</v>
      </c>
      <c r="B147" s="346" t="s">
        <v>389</v>
      </c>
      <c r="C147" s="326">
        <v>4864892</v>
      </c>
      <c r="D147" s="122" t="s">
        <v>12</v>
      </c>
      <c r="E147" s="94" t="s">
        <v>338</v>
      </c>
      <c r="F147" s="313">
        <v>500</v>
      </c>
      <c r="G147" s="332">
        <v>999028</v>
      </c>
      <c r="H147" s="333">
        <v>999028</v>
      </c>
      <c r="I147" s="275">
        <f>G147-H147</f>
        <v>0</v>
      </c>
      <c r="J147" s="275">
        <f>$F147*I147</f>
        <v>0</v>
      </c>
      <c r="K147" s="275">
        <f>J147/1000000</f>
        <v>0</v>
      </c>
      <c r="L147" s="332">
        <v>16662</v>
      </c>
      <c r="M147" s="333">
        <v>16662</v>
      </c>
      <c r="N147" s="275">
        <f>L147-M147</f>
        <v>0</v>
      </c>
      <c r="O147" s="275">
        <f>$F147*N147</f>
        <v>0</v>
      </c>
      <c r="P147" s="275">
        <f>O147/1000000</f>
        <v>0</v>
      </c>
      <c r="Q147" s="491"/>
    </row>
    <row r="148" spans="1:17" ht="18" customHeight="1">
      <c r="A148" s="315">
        <v>14</v>
      </c>
      <c r="B148" s="346" t="s">
        <v>392</v>
      </c>
      <c r="C148" s="326">
        <v>4865048</v>
      </c>
      <c r="D148" s="122" t="s">
        <v>12</v>
      </c>
      <c r="E148" s="94" t="s">
        <v>338</v>
      </c>
      <c r="F148" s="313">
        <v>250</v>
      </c>
      <c r="G148" s="332">
        <v>999862</v>
      </c>
      <c r="H148" s="333">
        <v>999862</v>
      </c>
      <c r="I148" s="275">
        <f>G148-H148</f>
        <v>0</v>
      </c>
      <c r="J148" s="275">
        <f>$F148*I148</f>
        <v>0</v>
      </c>
      <c r="K148" s="275">
        <f>J148/1000000</f>
        <v>0</v>
      </c>
      <c r="L148" s="332">
        <v>999849</v>
      </c>
      <c r="M148" s="333">
        <v>999849</v>
      </c>
      <c r="N148" s="275">
        <f>L148-M148</f>
        <v>0</v>
      </c>
      <c r="O148" s="275">
        <f>$F148*N148</f>
        <v>0</v>
      </c>
      <c r="P148" s="275">
        <f>O148/1000000</f>
        <v>0</v>
      </c>
      <c r="Q148" s="483"/>
    </row>
    <row r="149" spans="1:17" ht="18" customHeight="1">
      <c r="A149" s="315">
        <v>15</v>
      </c>
      <c r="B149" s="346" t="s">
        <v>116</v>
      </c>
      <c r="C149" s="326">
        <v>4902508</v>
      </c>
      <c r="D149" s="122" t="s">
        <v>12</v>
      </c>
      <c r="E149" s="94" t="s">
        <v>338</v>
      </c>
      <c r="F149" s="313">
        <v>833.33</v>
      </c>
      <c r="G149" s="332">
        <v>2</v>
      </c>
      <c r="H149" s="333">
        <v>2</v>
      </c>
      <c r="I149" s="275">
        <f>G149-H149</f>
        <v>0</v>
      </c>
      <c r="J149" s="275">
        <f>$F149*I149</f>
        <v>0</v>
      </c>
      <c r="K149" s="275">
        <f>J149/1000000</f>
        <v>0</v>
      </c>
      <c r="L149" s="332">
        <v>999580</v>
      </c>
      <c r="M149" s="333">
        <v>999580</v>
      </c>
      <c r="N149" s="275">
        <f>L149-M149</f>
        <v>0</v>
      </c>
      <c r="O149" s="275">
        <f>$F149*N149</f>
        <v>0</v>
      </c>
      <c r="P149" s="275">
        <f>O149/1000000</f>
        <v>0</v>
      </c>
      <c r="Q149" s="471"/>
    </row>
    <row r="150" spans="1:17" ht="18" customHeight="1">
      <c r="A150" s="315"/>
      <c r="B150" s="347" t="s">
        <v>184</v>
      </c>
      <c r="C150" s="326"/>
      <c r="D150" s="122"/>
      <c r="E150" s="122"/>
      <c r="F150" s="313"/>
      <c r="G150" s="332"/>
      <c r="H150" s="333"/>
      <c r="I150" s="275"/>
      <c r="J150" s="275"/>
      <c r="K150" s="275"/>
      <c r="L150" s="260"/>
      <c r="M150" s="275"/>
      <c r="N150" s="275"/>
      <c r="O150" s="275"/>
      <c r="P150" s="275"/>
      <c r="Q150" s="471"/>
    </row>
    <row r="151" spans="1:17" ht="18" customHeight="1">
      <c r="A151" s="315">
        <v>16</v>
      </c>
      <c r="B151" s="314" t="s">
        <v>185</v>
      </c>
      <c r="C151" s="326">
        <v>4865133</v>
      </c>
      <c r="D151" s="82" t="s">
        <v>12</v>
      </c>
      <c r="E151" s="94" t="s">
        <v>338</v>
      </c>
      <c r="F151" s="313">
        <v>-100</v>
      </c>
      <c r="G151" s="332">
        <v>435903</v>
      </c>
      <c r="H151" s="333">
        <v>436106</v>
      </c>
      <c r="I151" s="275">
        <f>G151-H151</f>
        <v>-203</v>
      </c>
      <c r="J151" s="275">
        <f>$F151*I151</f>
        <v>20300</v>
      </c>
      <c r="K151" s="275">
        <f>J151/1000000</f>
        <v>0.0203</v>
      </c>
      <c r="L151" s="332">
        <v>47450</v>
      </c>
      <c r="M151" s="333">
        <v>48706</v>
      </c>
      <c r="N151" s="275">
        <f>L151-M151</f>
        <v>-1256</v>
      </c>
      <c r="O151" s="275">
        <f>$F151*N151</f>
        <v>125600</v>
      </c>
      <c r="P151" s="275">
        <f>O151/1000000</f>
        <v>0.1256</v>
      </c>
      <c r="Q151" s="471"/>
    </row>
    <row r="152" spans="1:17" ht="18" customHeight="1">
      <c r="A152" s="315"/>
      <c r="B152" s="348" t="s">
        <v>186</v>
      </c>
      <c r="C152" s="326"/>
      <c r="D152" s="82"/>
      <c r="E152" s="122"/>
      <c r="F152" s="313"/>
      <c r="G152" s="415"/>
      <c r="H152" s="418"/>
      <c r="I152" s="275"/>
      <c r="J152" s="275"/>
      <c r="K152" s="275"/>
      <c r="L152" s="260"/>
      <c r="M152" s="275"/>
      <c r="N152" s="275"/>
      <c r="O152" s="275"/>
      <c r="P152" s="275"/>
      <c r="Q152" s="471"/>
    </row>
    <row r="153" spans="1:17" ht="18" customHeight="1">
      <c r="A153" s="315">
        <v>17</v>
      </c>
      <c r="B153" s="314" t="s">
        <v>173</v>
      </c>
      <c r="C153" s="326">
        <v>4902554</v>
      </c>
      <c r="D153" s="82" t="s">
        <v>12</v>
      </c>
      <c r="E153" s="94" t="s">
        <v>338</v>
      </c>
      <c r="F153" s="313">
        <v>75</v>
      </c>
      <c r="G153" s="332">
        <v>0</v>
      </c>
      <c r="H153" s="333">
        <v>0</v>
      </c>
      <c r="I153" s="275">
        <f>G153-H153</f>
        <v>0</v>
      </c>
      <c r="J153" s="275">
        <f>$F153*I153</f>
        <v>0</v>
      </c>
      <c r="K153" s="275">
        <f>J153/1000000</f>
        <v>0</v>
      </c>
      <c r="L153" s="332">
        <v>0</v>
      </c>
      <c r="M153" s="333">
        <v>0</v>
      </c>
      <c r="N153" s="275">
        <f>L153-M153</f>
        <v>0</v>
      </c>
      <c r="O153" s="275">
        <f>$F153*N153</f>
        <v>0</v>
      </c>
      <c r="P153" s="275">
        <f>O153/1000000</f>
        <v>0</v>
      </c>
      <c r="Q153" s="470"/>
    </row>
    <row r="154" spans="1:17" ht="18" customHeight="1">
      <c r="A154" s="315"/>
      <c r="B154" s="348" t="s">
        <v>48</v>
      </c>
      <c r="C154" s="313"/>
      <c r="D154" s="82"/>
      <c r="E154" s="82"/>
      <c r="F154" s="313"/>
      <c r="G154" s="415"/>
      <c r="H154" s="418"/>
      <c r="I154" s="275"/>
      <c r="J154" s="275"/>
      <c r="K154" s="275"/>
      <c r="L154" s="260"/>
      <c r="M154" s="275"/>
      <c r="N154" s="275"/>
      <c r="O154" s="275"/>
      <c r="P154" s="275"/>
      <c r="Q154" s="471"/>
    </row>
    <row r="155" spans="1:17" ht="18" customHeight="1">
      <c r="A155" s="315"/>
      <c r="B155" s="348" t="s">
        <v>49</v>
      </c>
      <c r="C155" s="313"/>
      <c r="D155" s="82"/>
      <c r="E155" s="82"/>
      <c r="F155" s="313"/>
      <c r="G155" s="415"/>
      <c r="H155" s="418"/>
      <c r="I155" s="275"/>
      <c r="J155" s="275"/>
      <c r="K155" s="275"/>
      <c r="L155" s="260"/>
      <c r="M155" s="275"/>
      <c r="N155" s="275"/>
      <c r="O155" s="275"/>
      <c r="P155" s="275"/>
      <c r="Q155" s="471"/>
    </row>
    <row r="156" spans="1:17" ht="18" customHeight="1">
      <c r="A156" s="315"/>
      <c r="B156" s="348" t="s">
        <v>50</v>
      </c>
      <c r="C156" s="313"/>
      <c r="D156" s="82"/>
      <c r="E156" s="82"/>
      <c r="F156" s="313"/>
      <c r="G156" s="415"/>
      <c r="H156" s="418"/>
      <c r="I156" s="275"/>
      <c r="J156" s="275"/>
      <c r="K156" s="275"/>
      <c r="L156" s="260"/>
      <c r="M156" s="275"/>
      <c r="N156" s="275"/>
      <c r="O156" s="275"/>
      <c r="P156" s="275"/>
      <c r="Q156" s="471"/>
    </row>
    <row r="157" spans="1:17" ht="17.25" customHeight="1">
      <c r="A157" s="315">
        <v>18</v>
      </c>
      <c r="B157" s="346" t="s">
        <v>51</v>
      </c>
      <c r="C157" s="326">
        <v>4902572</v>
      </c>
      <c r="D157" s="122" t="s">
        <v>12</v>
      </c>
      <c r="E157" s="94" t="s">
        <v>338</v>
      </c>
      <c r="F157" s="313">
        <v>-100</v>
      </c>
      <c r="G157" s="332">
        <v>0</v>
      </c>
      <c r="H157" s="333">
        <v>0</v>
      </c>
      <c r="I157" s="275">
        <f>G157-H157</f>
        <v>0</v>
      </c>
      <c r="J157" s="275">
        <f>$F157*I157</f>
        <v>0</v>
      </c>
      <c r="K157" s="275">
        <f>J157/1000000</f>
        <v>0</v>
      </c>
      <c r="L157" s="332">
        <v>0</v>
      </c>
      <c r="M157" s="333">
        <v>0</v>
      </c>
      <c r="N157" s="275">
        <f>L157-M157</f>
        <v>0</v>
      </c>
      <c r="O157" s="275">
        <f>$F157*N157</f>
        <v>0</v>
      </c>
      <c r="P157" s="275">
        <f>O157/1000000</f>
        <v>0</v>
      </c>
      <c r="Q157" s="782" t="s">
        <v>460</v>
      </c>
    </row>
    <row r="158" spans="1:17" ht="18" customHeight="1">
      <c r="A158" s="315">
        <v>19</v>
      </c>
      <c r="B158" s="346" t="s">
        <v>52</v>
      </c>
      <c r="C158" s="326">
        <v>4902519</v>
      </c>
      <c r="D158" s="122" t="s">
        <v>12</v>
      </c>
      <c r="E158" s="94" t="s">
        <v>338</v>
      </c>
      <c r="F158" s="313">
        <v>-100</v>
      </c>
      <c r="G158" s="332">
        <v>12005</v>
      </c>
      <c r="H158" s="333">
        <v>11987</v>
      </c>
      <c r="I158" s="275">
        <f>G158-H158</f>
        <v>18</v>
      </c>
      <c r="J158" s="275">
        <f>$F158*I158</f>
        <v>-1800</v>
      </c>
      <c r="K158" s="275">
        <f>J158/1000000</f>
        <v>-0.0018</v>
      </c>
      <c r="L158" s="332">
        <v>78313</v>
      </c>
      <c r="M158" s="333">
        <v>77583</v>
      </c>
      <c r="N158" s="275">
        <f>L158-M158</f>
        <v>730</v>
      </c>
      <c r="O158" s="275">
        <f>$F158*N158</f>
        <v>-73000</v>
      </c>
      <c r="P158" s="275">
        <f>O158/1000000</f>
        <v>-0.073</v>
      </c>
      <c r="Q158" s="471"/>
    </row>
    <row r="159" spans="1:17" ht="18" customHeight="1">
      <c r="A159" s="315">
        <v>20</v>
      </c>
      <c r="B159" s="346" t="s">
        <v>53</v>
      </c>
      <c r="C159" s="326">
        <v>4902539</v>
      </c>
      <c r="D159" s="122" t="s">
        <v>12</v>
      </c>
      <c r="E159" s="94" t="s">
        <v>338</v>
      </c>
      <c r="F159" s="313">
        <v>-100</v>
      </c>
      <c r="G159" s="332">
        <v>1862</v>
      </c>
      <c r="H159" s="333">
        <v>1846</v>
      </c>
      <c r="I159" s="275">
        <f>G159-H159</f>
        <v>16</v>
      </c>
      <c r="J159" s="275">
        <f>$F159*I159</f>
        <v>-1600</v>
      </c>
      <c r="K159" s="275">
        <f>J159/1000000</f>
        <v>-0.0016</v>
      </c>
      <c r="L159" s="332">
        <v>22442</v>
      </c>
      <c r="M159" s="333">
        <v>20810</v>
      </c>
      <c r="N159" s="275">
        <f>L159-M159</f>
        <v>1632</v>
      </c>
      <c r="O159" s="275">
        <f>$F159*N159</f>
        <v>-163200</v>
      </c>
      <c r="P159" s="275">
        <f>O159/1000000</f>
        <v>-0.1632</v>
      </c>
      <c r="Q159" s="471"/>
    </row>
    <row r="160" spans="1:17" ht="18" customHeight="1">
      <c r="A160" s="315"/>
      <c r="B160" s="347" t="s">
        <v>54</v>
      </c>
      <c r="C160" s="326"/>
      <c r="D160" s="122"/>
      <c r="E160" s="122"/>
      <c r="F160" s="313"/>
      <c r="G160" s="415"/>
      <c r="H160" s="418"/>
      <c r="I160" s="275"/>
      <c r="J160" s="275"/>
      <c r="K160" s="275"/>
      <c r="L160" s="260"/>
      <c r="M160" s="275"/>
      <c r="N160" s="275"/>
      <c r="O160" s="275"/>
      <c r="P160" s="275"/>
      <c r="Q160" s="471"/>
    </row>
    <row r="161" spans="1:17" ht="18" customHeight="1">
      <c r="A161" s="315">
        <v>21</v>
      </c>
      <c r="B161" s="346" t="s">
        <v>55</v>
      </c>
      <c r="C161" s="326">
        <v>4902591</v>
      </c>
      <c r="D161" s="122" t="s">
        <v>12</v>
      </c>
      <c r="E161" s="94" t="s">
        <v>338</v>
      </c>
      <c r="F161" s="313">
        <v>-1333</v>
      </c>
      <c r="G161" s="332">
        <v>381</v>
      </c>
      <c r="H161" s="333">
        <v>381</v>
      </c>
      <c r="I161" s="275">
        <f aca="true" t="shared" si="27" ref="I161:I168">G161-H161</f>
        <v>0</v>
      </c>
      <c r="J161" s="275">
        <f aca="true" t="shared" si="28" ref="J161:J168">$F161*I161</f>
        <v>0</v>
      </c>
      <c r="K161" s="275">
        <f aca="true" t="shared" si="29" ref="K161:K168">J161/1000000</f>
        <v>0</v>
      </c>
      <c r="L161" s="332">
        <v>299</v>
      </c>
      <c r="M161" s="333">
        <v>296</v>
      </c>
      <c r="N161" s="275">
        <f aca="true" t="shared" si="30" ref="N161:N168">L161-M161</f>
        <v>3</v>
      </c>
      <c r="O161" s="275">
        <f aca="true" t="shared" si="31" ref="O161:O168">$F161*N161</f>
        <v>-3999</v>
      </c>
      <c r="P161" s="275">
        <f aca="true" t="shared" si="32" ref="P161:P168">O161/1000000</f>
        <v>-0.003999</v>
      </c>
      <c r="Q161" s="471"/>
    </row>
    <row r="162" spans="1:17" ht="18" customHeight="1">
      <c r="A162" s="315">
        <v>22</v>
      </c>
      <c r="B162" s="346" t="s">
        <v>56</v>
      </c>
      <c r="C162" s="326">
        <v>4902565</v>
      </c>
      <c r="D162" s="122" t="s">
        <v>12</v>
      </c>
      <c r="E162" s="94" t="s">
        <v>338</v>
      </c>
      <c r="F162" s="313">
        <v>-100</v>
      </c>
      <c r="G162" s="332">
        <v>207</v>
      </c>
      <c r="H162" s="333">
        <v>178</v>
      </c>
      <c r="I162" s="275">
        <f>G162-H162</f>
        <v>29</v>
      </c>
      <c r="J162" s="275">
        <f>$F162*I162</f>
        <v>-2900</v>
      </c>
      <c r="K162" s="275">
        <f>J162/1000000</f>
        <v>-0.0029</v>
      </c>
      <c r="L162" s="332">
        <v>457</v>
      </c>
      <c r="M162" s="333">
        <v>398</v>
      </c>
      <c r="N162" s="275">
        <f>L162-M162</f>
        <v>59</v>
      </c>
      <c r="O162" s="275">
        <f>$F162*N162</f>
        <v>-5900</v>
      </c>
      <c r="P162" s="275">
        <f>O162/1000000</f>
        <v>-0.0059</v>
      </c>
      <c r="Q162" s="471"/>
    </row>
    <row r="163" spans="1:17" ht="18" customHeight="1">
      <c r="A163" s="315">
        <v>23</v>
      </c>
      <c r="B163" s="346" t="s">
        <v>57</v>
      </c>
      <c r="C163" s="326">
        <v>4902523</v>
      </c>
      <c r="D163" s="122" t="s">
        <v>12</v>
      </c>
      <c r="E163" s="94" t="s">
        <v>338</v>
      </c>
      <c r="F163" s="313">
        <v>-100</v>
      </c>
      <c r="G163" s="332">
        <v>999815</v>
      </c>
      <c r="H163" s="333">
        <v>999815</v>
      </c>
      <c r="I163" s="275">
        <f t="shared" si="27"/>
        <v>0</v>
      </c>
      <c r="J163" s="275">
        <f t="shared" si="28"/>
        <v>0</v>
      </c>
      <c r="K163" s="275">
        <f t="shared" si="29"/>
        <v>0</v>
      </c>
      <c r="L163" s="332">
        <v>999943</v>
      </c>
      <c r="M163" s="333">
        <v>999943</v>
      </c>
      <c r="N163" s="275">
        <f t="shared" si="30"/>
        <v>0</v>
      </c>
      <c r="O163" s="275">
        <f t="shared" si="31"/>
        <v>0</v>
      </c>
      <c r="P163" s="275">
        <f t="shared" si="32"/>
        <v>0</v>
      </c>
      <c r="Q163" s="471"/>
    </row>
    <row r="164" spans="1:17" ht="18" customHeight="1">
      <c r="A164" s="315">
        <v>24</v>
      </c>
      <c r="B164" s="346" t="s">
        <v>58</v>
      </c>
      <c r="C164" s="326">
        <v>4902547</v>
      </c>
      <c r="D164" s="122" t="s">
        <v>12</v>
      </c>
      <c r="E164" s="94" t="s">
        <v>338</v>
      </c>
      <c r="F164" s="313">
        <v>-100</v>
      </c>
      <c r="G164" s="332">
        <v>5885</v>
      </c>
      <c r="H164" s="333">
        <v>5885</v>
      </c>
      <c r="I164" s="275">
        <f t="shared" si="27"/>
        <v>0</v>
      </c>
      <c r="J164" s="275">
        <f t="shared" si="28"/>
        <v>0</v>
      </c>
      <c r="K164" s="275">
        <f t="shared" si="29"/>
        <v>0</v>
      </c>
      <c r="L164" s="332">
        <v>8891</v>
      </c>
      <c r="M164" s="333">
        <v>8891</v>
      </c>
      <c r="N164" s="275">
        <f t="shared" si="30"/>
        <v>0</v>
      </c>
      <c r="O164" s="275">
        <f t="shared" si="31"/>
        <v>0</v>
      </c>
      <c r="P164" s="275">
        <f t="shared" si="32"/>
        <v>0</v>
      </c>
      <c r="Q164" s="471"/>
    </row>
    <row r="165" spans="1:17" ht="18" customHeight="1">
      <c r="A165" s="315">
        <v>25</v>
      </c>
      <c r="B165" s="314" t="s">
        <v>59</v>
      </c>
      <c r="C165" s="313">
        <v>4902548</v>
      </c>
      <c r="D165" s="82" t="s">
        <v>12</v>
      </c>
      <c r="E165" s="94" t="s">
        <v>338</v>
      </c>
      <c r="F165" s="760">
        <v>-100</v>
      </c>
      <c r="G165" s="332">
        <v>0</v>
      </c>
      <c r="H165" s="333">
        <v>0</v>
      </c>
      <c r="I165" s="275">
        <f>G165-H165</f>
        <v>0</v>
      </c>
      <c r="J165" s="275">
        <f t="shared" si="28"/>
        <v>0</v>
      </c>
      <c r="K165" s="275">
        <f t="shared" si="29"/>
        <v>0</v>
      </c>
      <c r="L165" s="332">
        <v>0</v>
      </c>
      <c r="M165" s="333">
        <v>0</v>
      </c>
      <c r="N165" s="275">
        <f>L165-M165</f>
        <v>0</v>
      </c>
      <c r="O165" s="275">
        <f t="shared" si="31"/>
        <v>0</v>
      </c>
      <c r="P165" s="275">
        <f t="shared" si="32"/>
        <v>0</v>
      </c>
      <c r="Q165" s="471"/>
    </row>
    <row r="166" spans="1:17" ht="18" customHeight="1">
      <c r="A166" s="315">
        <v>26</v>
      </c>
      <c r="B166" s="314" t="s">
        <v>60</v>
      </c>
      <c r="C166" s="313">
        <v>5295190</v>
      </c>
      <c r="D166" s="82" t="s">
        <v>12</v>
      </c>
      <c r="E166" s="94" t="s">
        <v>338</v>
      </c>
      <c r="F166" s="313">
        <v>-100</v>
      </c>
      <c r="G166" s="332">
        <v>415</v>
      </c>
      <c r="H166" s="333">
        <v>331</v>
      </c>
      <c r="I166" s="275">
        <f>G166-H166</f>
        <v>84</v>
      </c>
      <c r="J166" s="275">
        <f>$F166*I166</f>
        <v>-8400</v>
      </c>
      <c r="K166" s="275">
        <f>J166/1000000</f>
        <v>-0.0084</v>
      </c>
      <c r="L166" s="332">
        <v>20233</v>
      </c>
      <c r="M166" s="333">
        <v>19991</v>
      </c>
      <c r="N166" s="275">
        <f>L166-M166</f>
        <v>242</v>
      </c>
      <c r="O166" s="275">
        <f>$F166*N166</f>
        <v>-24200</v>
      </c>
      <c r="P166" s="275">
        <f>O166/1000000</f>
        <v>-0.0242</v>
      </c>
      <c r="Q166" s="471"/>
    </row>
    <row r="167" spans="1:17" ht="18" customHeight="1">
      <c r="A167" s="315">
        <v>27</v>
      </c>
      <c r="B167" s="314" t="s">
        <v>61</v>
      </c>
      <c r="C167" s="313">
        <v>4902529</v>
      </c>
      <c r="D167" s="82" t="s">
        <v>12</v>
      </c>
      <c r="E167" s="94" t="s">
        <v>338</v>
      </c>
      <c r="F167" s="313">
        <v>-44.44</v>
      </c>
      <c r="G167" s="332">
        <v>989588</v>
      </c>
      <c r="H167" s="333">
        <v>989588</v>
      </c>
      <c r="I167" s="275">
        <f t="shared" si="27"/>
        <v>0</v>
      </c>
      <c r="J167" s="275">
        <f t="shared" si="28"/>
        <v>0</v>
      </c>
      <c r="K167" s="275">
        <f t="shared" si="29"/>
        <v>0</v>
      </c>
      <c r="L167" s="332">
        <v>297</v>
      </c>
      <c r="M167" s="333">
        <v>297</v>
      </c>
      <c r="N167" s="275">
        <f t="shared" si="30"/>
        <v>0</v>
      </c>
      <c r="O167" s="275">
        <f t="shared" si="31"/>
        <v>0</v>
      </c>
      <c r="P167" s="275">
        <f t="shared" si="32"/>
        <v>0</v>
      </c>
      <c r="Q167" s="483"/>
    </row>
    <row r="168" spans="1:17" ht="18" customHeight="1">
      <c r="A168" s="315">
        <v>28</v>
      </c>
      <c r="B168" s="314" t="s">
        <v>141</v>
      </c>
      <c r="C168" s="313">
        <v>4865087</v>
      </c>
      <c r="D168" s="82" t="s">
        <v>12</v>
      </c>
      <c r="E168" s="94" t="s">
        <v>338</v>
      </c>
      <c r="F168" s="313">
        <v>-100</v>
      </c>
      <c r="G168" s="332">
        <v>0</v>
      </c>
      <c r="H168" s="333">
        <v>0</v>
      </c>
      <c r="I168" s="275">
        <f t="shared" si="27"/>
        <v>0</v>
      </c>
      <c r="J168" s="275">
        <f t="shared" si="28"/>
        <v>0</v>
      </c>
      <c r="K168" s="275">
        <f t="shared" si="29"/>
        <v>0</v>
      </c>
      <c r="L168" s="332">
        <v>0</v>
      </c>
      <c r="M168" s="333">
        <v>0</v>
      </c>
      <c r="N168" s="275">
        <f t="shared" si="30"/>
        <v>0</v>
      </c>
      <c r="O168" s="275">
        <f t="shared" si="31"/>
        <v>0</v>
      </c>
      <c r="P168" s="275">
        <f t="shared" si="32"/>
        <v>0</v>
      </c>
      <c r="Q168" s="471"/>
    </row>
    <row r="169" spans="1:17" ht="18" customHeight="1">
      <c r="A169" s="315"/>
      <c r="B169" s="348" t="s">
        <v>75</v>
      </c>
      <c r="C169" s="313"/>
      <c r="D169" s="82"/>
      <c r="E169" s="82"/>
      <c r="F169" s="313"/>
      <c r="G169" s="415"/>
      <c r="H169" s="418"/>
      <c r="I169" s="275"/>
      <c r="J169" s="275"/>
      <c r="K169" s="275"/>
      <c r="L169" s="260"/>
      <c r="M169" s="275"/>
      <c r="N169" s="275"/>
      <c r="O169" s="275"/>
      <c r="P169" s="275"/>
      <c r="Q169" s="471"/>
    </row>
    <row r="170" spans="1:17" ht="18" customHeight="1">
      <c r="A170" s="315">
        <v>29</v>
      </c>
      <c r="B170" s="314" t="s">
        <v>76</v>
      </c>
      <c r="C170" s="313">
        <v>4902577</v>
      </c>
      <c r="D170" s="82" t="s">
        <v>12</v>
      </c>
      <c r="E170" s="94" t="s">
        <v>338</v>
      </c>
      <c r="F170" s="313">
        <v>400</v>
      </c>
      <c r="G170" s="332">
        <v>995619</v>
      </c>
      <c r="H170" s="333">
        <v>995611</v>
      </c>
      <c r="I170" s="275">
        <f>G170-H170</f>
        <v>8</v>
      </c>
      <c r="J170" s="275">
        <f>$F170*I170</f>
        <v>3200</v>
      </c>
      <c r="K170" s="275">
        <f>J170/1000000</f>
        <v>0.0032</v>
      </c>
      <c r="L170" s="332">
        <v>86</v>
      </c>
      <c r="M170" s="333">
        <v>86</v>
      </c>
      <c r="N170" s="275">
        <f>L170-M170</f>
        <v>0</v>
      </c>
      <c r="O170" s="275">
        <f>$F170*N170</f>
        <v>0</v>
      </c>
      <c r="P170" s="275">
        <f>O170/1000000</f>
        <v>0</v>
      </c>
      <c r="Q170" s="471"/>
    </row>
    <row r="171" spans="1:17" ht="18" customHeight="1">
      <c r="A171" s="315">
        <v>30</v>
      </c>
      <c r="B171" s="314" t="s">
        <v>77</v>
      </c>
      <c r="C171" s="313">
        <v>4902525</v>
      </c>
      <c r="D171" s="82" t="s">
        <v>12</v>
      </c>
      <c r="E171" s="94" t="s">
        <v>338</v>
      </c>
      <c r="F171" s="313">
        <v>-400</v>
      </c>
      <c r="G171" s="332">
        <v>999985</v>
      </c>
      <c r="H171" s="333">
        <v>999989</v>
      </c>
      <c r="I171" s="275">
        <f>G171-H171</f>
        <v>-4</v>
      </c>
      <c r="J171" s="275">
        <f>$F171*I171</f>
        <v>1600</v>
      </c>
      <c r="K171" s="275">
        <f>J171/1000000</f>
        <v>0.0016</v>
      </c>
      <c r="L171" s="332">
        <v>999705</v>
      </c>
      <c r="M171" s="333">
        <v>999705</v>
      </c>
      <c r="N171" s="275">
        <f>L171-M171</f>
        <v>0</v>
      </c>
      <c r="O171" s="275">
        <f>$F171*N171</f>
        <v>0</v>
      </c>
      <c r="P171" s="275">
        <f>O171/1000000</f>
        <v>0</v>
      </c>
      <c r="Q171" s="471"/>
    </row>
    <row r="172" spans="1:17" ht="18" customHeight="1">
      <c r="A172" s="313"/>
      <c r="B172" s="338" t="s">
        <v>445</v>
      </c>
      <c r="C172" s="313"/>
      <c r="D172" s="82"/>
      <c r="E172" s="94"/>
      <c r="F172" s="313"/>
      <c r="G172" s="332"/>
      <c r="H172" s="333"/>
      <c r="I172" s="275"/>
      <c r="J172" s="275"/>
      <c r="K172" s="275"/>
      <c r="L172" s="332"/>
      <c r="M172" s="333"/>
      <c r="N172" s="275"/>
      <c r="O172" s="275"/>
      <c r="P172" s="275"/>
      <c r="Q172" s="754"/>
    </row>
    <row r="173" spans="1:17" ht="18" customHeight="1">
      <c r="A173" s="313">
        <v>31</v>
      </c>
      <c r="B173" s="765" t="s">
        <v>444</v>
      </c>
      <c r="C173" s="313">
        <v>5295160</v>
      </c>
      <c r="D173" s="82" t="s">
        <v>12</v>
      </c>
      <c r="E173" s="94" t="s">
        <v>338</v>
      </c>
      <c r="F173" s="313">
        <v>-400</v>
      </c>
      <c r="G173" s="332">
        <v>999701</v>
      </c>
      <c r="H173" s="333">
        <v>999701</v>
      </c>
      <c r="I173" s="275">
        <f>G173-H173</f>
        <v>0</v>
      </c>
      <c r="J173" s="275">
        <f>$F173*I173</f>
        <v>0</v>
      </c>
      <c r="K173" s="275">
        <f>J173/1000000</f>
        <v>0</v>
      </c>
      <c r="L173" s="332">
        <v>999657</v>
      </c>
      <c r="M173" s="333">
        <v>999959</v>
      </c>
      <c r="N173" s="275">
        <f>L173-M173</f>
        <v>-302</v>
      </c>
      <c r="O173" s="275">
        <f>$F173*N173</f>
        <v>120800</v>
      </c>
      <c r="P173" s="275">
        <f>O173/1000000</f>
        <v>0.1208</v>
      </c>
      <c r="Q173" s="754" t="s">
        <v>458</v>
      </c>
    </row>
    <row r="174" spans="1:17" s="494" customFormat="1" ht="18">
      <c r="A174" s="356"/>
      <c r="B174" s="338" t="s">
        <v>446</v>
      </c>
      <c r="C174" s="304"/>
      <c r="D174" s="122"/>
      <c r="E174" s="94"/>
      <c r="F174" s="326"/>
      <c r="G174" s="332"/>
      <c r="H174" s="333"/>
      <c r="I174" s="313"/>
      <c r="J174" s="313"/>
      <c r="K174" s="313"/>
      <c r="L174" s="332"/>
      <c r="M174" s="333"/>
      <c r="N174" s="313"/>
      <c r="O174" s="313"/>
      <c r="P174" s="313"/>
      <c r="Q174" s="458"/>
    </row>
    <row r="175" spans="1:17" s="494" customFormat="1" ht="18">
      <c r="A175" s="356">
        <v>32</v>
      </c>
      <c r="B175" s="716" t="s">
        <v>452</v>
      </c>
      <c r="C175" s="304">
        <v>4864960</v>
      </c>
      <c r="D175" s="122" t="s">
        <v>12</v>
      </c>
      <c r="E175" s="94" t="s">
        <v>338</v>
      </c>
      <c r="F175" s="326">
        <v>-1000</v>
      </c>
      <c r="G175" s="332">
        <v>1001719</v>
      </c>
      <c r="H175" s="333">
        <v>998725</v>
      </c>
      <c r="I175" s="333">
        <f>G175-H175</f>
        <v>2994</v>
      </c>
      <c r="J175" s="333">
        <f>$F175*I175</f>
        <v>-2994000</v>
      </c>
      <c r="K175" s="334">
        <f>J175/1000000</f>
        <v>-2.994</v>
      </c>
      <c r="L175" s="332">
        <v>1434</v>
      </c>
      <c r="M175" s="333">
        <v>1434</v>
      </c>
      <c r="N175" s="333">
        <f>L175-M175</f>
        <v>0</v>
      </c>
      <c r="O175" s="333">
        <f>$F175*N175</f>
        <v>0</v>
      </c>
      <c r="P175" s="334">
        <f>O175/1000000</f>
        <v>0</v>
      </c>
      <c r="Q175" s="458"/>
    </row>
    <row r="176" spans="1:17" ht="18">
      <c r="A176" s="356">
        <v>33</v>
      </c>
      <c r="B176" s="716" t="s">
        <v>453</v>
      </c>
      <c r="C176" s="304">
        <v>5128441</v>
      </c>
      <c r="D176" s="122" t="s">
        <v>12</v>
      </c>
      <c r="E176" s="94" t="s">
        <v>338</v>
      </c>
      <c r="F176" s="549">
        <v>-750</v>
      </c>
      <c r="G176" s="332">
        <v>143</v>
      </c>
      <c r="H176" s="333">
        <v>139</v>
      </c>
      <c r="I176" s="333">
        <f>G176-H176</f>
        <v>4</v>
      </c>
      <c r="J176" s="333">
        <f>$F176*I176</f>
        <v>-3000</v>
      </c>
      <c r="K176" s="334">
        <f>J176/1000000</f>
        <v>-0.003</v>
      </c>
      <c r="L176" s="332">
        <v>1207</v>
      </c>
      <c r="M176" s="333">
        <v>495</v>
      </c>
      <c r="N176" s="333">
        <f>L176-M176</f>
        <v>712</v>
      </c>
      <c r="O176" s="333">
        <f>$F176*N176</f>
        <v>-534000</v>
      </c>
      <c r="P176" s="334">
        <f>O176/1000000</f>
        <v>-0.534</v>
      </c>
      <c r="Q176" s="458"/>
    </row>
    <row r="177" spans="1:17" ht="18" customHeight="1" thickBot="1">
      <c r="A177" s="313"/>
      <c r="B177" s="314"/>
      <c r="C177" s="313"/>
      <c r="D177" s="82"/>
      <c r="E177" s="94"/>
      <c r="F177" s="313"/>
      <c r="G177" s="332"/>
      <c r="H177" s="333"/>
      <c r="I177" s="275"/>
      <c r="J177" s="275"/>
      <c r="K177" s="275"/>
      <c r="L177" s="332"/>
      <c r="M177" s="333"/>
      <c r="N177" s="275"/>
      <c r="O177" s="275"/>
      <c r="P177" s="275"/>
      <c r="Q177" s="754"/>
    </row>
    <row r="178" s="560" customFormat="1" ht="15" customHeight="1"/>
    <row r="180" spans="1:16" ht="20.25">
      <c r="A180" s="308" t="s">
        <v>305</v>
      </c>
      <c r="K180" s="598">
        <f>SUM(K128:K178)</f>
        <v>-3.3812000000000006</v>
      </c>
      <c r="P180" s="598">
        <f>SUM(P128:P178)</f>
        <v>-3.0678545900000005</v>
      </c>
    </row>
    <row r="181" spans="1:16" ht="12.75">
      <c r="A181" s="57"/>
      <c r="K181" s="549"/>
      <c r="P181" s="549"/>
    </row>
    <row r="182" spans="1:16" ht="12.75">
      <c r="A182" s="57"/>
      <c r="K182" s="549"/>
      <c r="P182" s="549"/>
    </row>
    <row r="183" spans="1:17" ht="18">
      <c r="A183" s="57"/>
      <c r="K183" s="549"/>
      <c r="P183" s="549"/>
      <c r="Q183" s="594" t="str">
        <f>NDPL!$Q$1</f>
        <v>JUNE-2018</v>
      </c>
    </row>
    <row r="184" spans="1:16" ht="12.75">
      <c r="A184" s="57"/>
      <c r="K184" s="549"/>
      <c r="P184" s="549"/>
    </row>
    <row r="185" spans="1:16" ht="12.75">
      <c r="A185" s="57"/>
      <c r="K185" s="549"/>
      <c r="P185" s="549"/>
    </row>
    <row r="186" spans="1:16" ht="12.75">
      <c r="A186" s="57"/>
      <c r="K186" s="549"/>
      <c r="P186" s="549"/>
    </row>
    <row r="187" spans="1:11" ht="13.5" thickBot="1">
      <c r="A187" s="2"/>
      <c r="B187" s="7"/>
      <c r="C187" s="7"/>
      <c r="D187" s="53"/>
      <c r="E187" s="53"/>
      <c r="F187" s="21"/>
      <c r="G187" s="21"/>
      <c r="H187" s="21"/>
      <c r="I187" s="21"/>
      <c r="J187" s="21"/>
      <c r="K187" s="54"/>
    </row>
    <row r="188" spans="1:17" ht="27.75">
      <c r="A188" s="402" t="s">
        <v>189</v>
      </c>
      <c r="B188" s="141"/>
      <c r="C188" s="137"/>
      <c r="D188" s="137"/>
      <c r="E188" s="137"/>
      <c r="F188" s="185"/>
      <c r="G188" s="185"/>
      <c r="H188" s="185"/>
      <c r="I188" s="185"/>
      <c r="J188" s="185"/>
      <c r="K188" s="186"/>
      <c r="L188" s="560"/>
      <c r="M188" s="560"/>
      <c r="N188" s="560"/>
      <c r="O188" s="560"/>
      <c r="P188" s="560"/>
      <c r="Q188" s="561"/>
    </row>
    <row r="189" spans="1:17" ht="24.75" customHeight="1">
      <c r="A189" s="401" t="s">
        <v>307</v>
      </c>
      <c r="B189" s="55"/>
      <c r="C189" s="55"/>
      <c r="D189" s="55"/>
      <c r="E189" s="55"/>
      <c r="F189" s="55"/>
      <c r="G189" s="55"/>
      <c r="H189" s="55"/>
      <c r="I189" s="55"/>
      <c r="J189" s="55"/>
      <c r="K189" s="400">
        <f>K122</f>
        <v>-2.23959092</v>
      </c>
      <c r="L189" s="285"/>
      <c r="M189" s="285"/>
      <c r="N189" s="285"/>
      <c r="O189" s="285"/>
      <c r="P189" s="400">
        <f>P122</f>
        <v>13.530002840000002</v>
      </c>
      <c r="Q189" s="562"/>
    </row>
    <row r="190" spans="1:17" ht="24.75" customHeight="1">
      <c r="A190" s="401" t="s">
        <v>306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400">
        <f>K180</f>
        <v>-3.3812000000000006</v>
      </c>
      <c r="L190" s="285"/>
      <c r="M190" s="285"/>
      <c r="N190" s="285"/>
      <c r="O190" s="285"/>
      <c r="P190" s="400">
        <f>P180</f>
        <v>-3.0678545900000005</v>
      </c>
      <c r="Q190" s="562"/>
    </row>
    <row r="191" spans="1:17" ht="24.75" customHeight="1">
      <c r="A191" s="401" t="s">
        <v>308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400">
        <f>'ROHTAK ROAD'!K44</f>
        <v>0.05741249999999998</v>
      </c>
      <c r="L191" s="285"/>
      <c r="M191" s="285"/>
      <c r="N191" s="285"/>
      <c r="O191" s="285"/>
      <c r="P191" s="400">
        <f>'ROHTAK ROAD'!P44</f>
        <v>-0.015470000000000001</v>
      </c>
      <c r="Q191" s="562"/>
    </row>
    <row r="192" spans="1:17" ht="24.75" customHeight="1">
      <c r="A192" s="401" t="s">
        <v>309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400">
        <f>-MES!K39</f>
        <v>-0.0431</v>
      </c>
      <c r="L192" s="285"/>
      <c r="M192" s="285"/>
      <c r="N192" s="285"/>
      <c r="O192" s="285"/>
      <c r="P192" s="400">
        <f>-MES!P39</f>
        <v>-0.2899</v>
      </c>
      <c r="Q192" s="562"/>
    </row>
    <row r="193" spans="1:17" ht="29.25" customHeight="1" thickBot="1">
      <c r="A193" s="403" t="s">
        <v>190</v>
      </c>
      <c r="B193" s="187"/>
      <c r="C193" s="188"/>
      <c r="D193" s="188"/>
      <c r="E193" s="188"/>
      <c r="F193" s="188"/>
      <c r="G193" s="188"/>
      <c r="H193" s="188"/>
      <c r="I193" s="188"/>
      <c r="J193" s="188"/>
      <c r="K193" s="404">
        <f>SUM(K189:K192)</f>
        <v>-5.606478420000001</v>
      </c>
      <c r="L193" s="603"/>
      <c r="M193" s="603"/>
      <c r="N193" s="603"/>
      <c r="O193" s="603"/>
      <c r="P193" s="404">
        <f>SUM(P189:P192)</f>
        <v>10.156778250000002</v>
      </c>
      <c r="Q193" s="564"/>
    </row>
    <row r="198" ht="13.5" thickBot="1"/>
    <row r="199" spans="1:17" ht="12.75">
      <c r="A199" s="565"/>
      <c r="B199" s="566"/>
      <c r="C199" s="566"/>
      <c r="D199" s="566"/>
      <c r="E199" s="566"/>
      <c r="F199" s="566"/>
      <c r="G199" s="566"/>
      <c r="H199" s="560"/>
      <c r="I199" s="560"/>
      <c r="J199" s="560"/>
      <c r="K199" s="560"/>
      <c r="L199" s="560"/>
      <c r="M199" s="560"/>
      <c r="N199" s="560"/>
      <c r="O199" s="560"/>
      <c r="P199" s="560"/>
      <c r="Q199" s="561"/>
    </row>
    <row r="200" spans="1:17" ht="26.25">
      <c r="A200" s="604" t="s">
        <v>319</v>
      </c>
      <c r="B200" s="568"/>
      <c r="C200" s="568"/>
      <c r="D200" s="568"/>
      <c r="E200" s="568"/>
      <c r="F200" s="568"/>
      <c r="G200" s="568"/>
      <c r="H200" s="494"/>
      <c r="I200" s="494"/>
      <c r="J200" s="494"/>
      <c r="K200" s="494"/>
      <c r="L200" s="494"/>
      <c r="M200" s="494"/>
      <c r="N200" s="494"/>
      <c r="O200" s="494"/>
      <c r="P200" s="494"/>
      <c r="Q200" s="562"/>
    </row>
    <row r="201" spans="1:17" ht="12.75">
      <c r="A201" s="569"/>
      <c r="B201" s="568"/>
      <c r="C201" s="568"/>
      <c r="D201" s="568"/>
      <c r="E201" s="568"/>
      <c r="F201" s="568"/>
      <c r="G201" s="568"/>
      <c r="H201" s="494"/>
      <c r="I201" s="494"/>
      <c r="J201" s="494"/>
      <c r="K201" s="494"/>
      <c r="L201" s="494"/>
      <c r="M201" s="494"/>
      <c r="N201" s="494"/>
      <c r="O201" s="494"/>
      <c r="P201" s="494"/>
      <c r="Q201" s="562"/>
    </row>
    <row r="202" spans="1:17" ht="15.75">
      <c r="A202" s="570"/>
      <c r="B202" s="571"/>
      <c r="C202" s="571"/>
      <c r="D202" s="571"/>
      <c r="E202" s="571"/>
      <c r="F202" s="571"/>
      <c r="G202" s="571"/>
      <c r="H202" s="494"/>
      <c r="I202" s="494"/>
      <c r="J202" s="494"/>
      <c r="K202" s="572" t="s">
        <v>331</v>
      </c>
      <c r="L202" s="494"/>
      <c r="M202" s="494"/>
      <c r="N202" s="494"/>
      <c r="O202" s="494"/>
      <c r="P202" s="572" t="s">
        <v>332</v>
      </c>
      <c r="Q202" s="562"/>
    </row>
    <row r="203" spans="1:17" ht="12.75">
      <c r="A203" s="573"/>
      <c r="B203" s="94"/>
      <c r="C203" s="94"/>
      <c r="D203" s="94"/>
      <c r="E203" s="94"/>
      <c r="F203" s="94"/>
      <c r="G203" s="94"/>
      <c r="H203" s="494"/>
      <c r="I203" s="494"/>
      <c r="J203" s="494"/>
      <c r="K203" s="494"/>
      <c r="L203" s="494"/>
      <c r="M203" s="494"/>
      <c r="N203" s="494"/>
      <c r="O203" s="494"/>
      <c r="P203" s="494"/>
      <c r="Q203" s="562"/>
    </row>
    <row r="204" spans="1:17" ht="12.75">
      <c r="A204" s="573"/>
      <c r="B204" s="94"/>
      <c r="C204" s="94"/>
      <c r="D204" s="94"/>
      <c r="E204" s="94"/>
      <c r="F204" s="94"/>
      <c r="G204" s="94"/>
      <c r="H204" s="494"/>
      <c r="I204" s="494"/>
      <c r="J204" s="494"/>
      <c r="K204" s="494"/>
      <c r="L204" s="494"/>
      <c r="M204" s="494"/>
      <c r="N204" s="494"/>
      <c r="O204" s="494"/>
      <c r="P204" s="494"/>
      <c r="Q204" s="562"/>
    </row>
    <row r="205" spans="1:17" ht="23.25">
      <c r="A205" s="605" t="s">
        <v>322</v>
      </c>
      <c r="B205" s="575"/>
      <c r="C205" s="575"/>
      <c r="D205" s="576"/>
      <c r="E205" s="576"/>
      <c r="F205" s="577"/>
      <c r="G205" s="576"/>
      <c r="H205" s="494"/>
      <c r="I205" s="494"/>
      <c r="J205" s="494"/>
      <c r="K205" s="606">
        <f>K193</f>
        <v>-5.606478420000001</v>
      </c>
      <c r="L205" s="607" t="s">
        <v>320</v>
      </c>
      <c r="M205" s="608"/>
      <c r="N205" s="608"/>
      <c r="O205" s="608"/>
      <c r="P205" s="606">
        <f>P193</f>
        <v>10.156778250000002</v>
      </c>
      <c r="Q205" s="609" t="s">
        <v>320</v>
      </c>
    </row>
    <row r="206" spans="1:17" ht="23.25">
      <c r="A206" s="580"/>
      <c r="B206" s="581"/>
      <c r="C206" s="581"/>
      <c r="D206" s="568"/>
      <c r="E206" s="568"/>
      <c r="F206" s="582"/>
      <c r="G206" s="568"/>
      <c r="H206" s="494"/>
      <c r="I206" s="494"/>
      <c r="J206" s="494"/>
      <c r="K206" s="608"/>
      <c r="L206" s="610"/>
      <c r="M206" s="608"/>
      <c r="N206" s="608"/>
      <c r="O206" s="608"/>
      <c r="P206" s="608"/>
      <c r="Q206" s="611"/>
    </row>
    <row r="207" spans="1:17" ht="23.25">
      <c r="A207" s="612" t="s">
        <v>321</v>
      </c>
      <c r="B207" s="45"/>
      <c r="C207" s="45"/>
      <c r="D207" s="568"/>
      <c r="E207" s="568"/>
      <c r="F207" s="585"/>
      <c r="G207" s="576"/>
      <c r="H207" s="494"/>
      <c r="I207" s="494"/>
      <c r="J207" s="494"/>
      <c r="K207" s="608">
        <f>'STEPPED UP GENCO'!K40</f>
        <v>0.37232324199999994</v>
      </c>
      <c r="L207" s="607" t="s">
        <v>320</v>
      </c>
      <c r="M207" s="608"/>
      <c r="N207" s="608"/>
      <c r="O207" s="608"/>
      <c r="P207" s="606">
        <f>'STEPPED UP GENCO'!P40</f>
        <v>-1.5327234556000002</v>
      </c>
      <c r="Q207" s="609" t="s">
        <v>320</v>
      </c>
    </row>
    <row r="208" spans="1:17" ht="15">
      <c r="A208" s="586"/>
      <c r="B208" s="494"/>
      <c r="C208" s="494"/>
      <c r="D208" s="494"/>
      <c r="E208" s="494"/>
      <c r="F208" s="494"/>
      <c r="G208" s="494"/>
      <c r="H208" s="494"/>
      <c r="I208" s="494"/>
      <c r="J208" s="494"/>
      <c r="K208" s="494"/>
      <c r="L208" s="270"/>
      <c r="M208" s="494"/>
      <c r="N208" s="494"/>
      <c r="O208" s="494"/>
      <c r="P208" s="494"/>
      <c r="Q208" s="613"/>
    </row>
    <row r="209" spans="1:17" ht="15">
      <c r="A209" s="586"/>
      <c r="B209" s="494"/>
      <c r="C209" s="494"/>
      <c r="D209" s="494"/>
      <c r="E209" s="494"/>
      <c r="F209" s="494"/>
      <c r="G209" s="494"/>
      <c r="H209" s="494"/>
      <c r="I209" s="494"/>
      <c r="J209" s="494"/>
      <c r="K209" s="494"/>
      <c r="L209" s="270"/>
      <c r="M209" s="494"/>
      <c r="N209" s="494"/>
      <c r="O209" s="494"/>
      <c r="P209" s="494"/>
      <c r="Q209" s="613"/>
    </row>
    <row r="210" spans="1:17" ht="15">
      <c r="A210" s="586"/>
      <c r="B210" s="494"/>
      <c r="C210" s="494"/>
      <c r="D210" s="494"/>
      <c r="E210" s="494"/>
      <c r="F210" s="494"/>
      <c r="G210" s="494"/>
      <c r="H210" s="494"/>
      <c r="I210" s="494"/>
      <c r="J210" s="494"/>
      <c r="K210" s="494"/>
      <c r="L210" s="270"/>
      <c r="M210" s="494"/>
      <c r="N210" s="494"/>
      <c r="O210" s="494"/>
      <c r="P210" s="494"/>
      <c r="Q210" s="613"/>
    </row>
    <row r="211" spans="1:17" ht="23.25">
      <c r="A211" s="586"/>
      <c r="B211" s="494"/>
      <c r="C211" s="494"/>
      <c r="D211" s="494"/>
      <c r="E211" s="494"/>
      <c r="F211" s="494"/>
      <c r="G211" s="494"/>
      <c r="H211" s="575"/>
      <c r="I211" s="575"/>
      <c r="J211" s="614" t="s">
        <v>323</v>
      </c>
      <c r="K211" s="615">
        <f>SUM(K205:K210)</f>
        <v>-5.234155178000001</v>
      </c>
      <c r="L211" s="614" t="s">
        <v>320</v>
      </c>
      <c r="M211" s="608"/>
      <c r="N211" s="608"/>
      <c r="O211" s="608"/>
      <c r="P211" s="615">
        <f>SUM(P205:P210)</f>
        <v>8.624054794400003</v>
      </c>
      <c r="Q211" s="614" t="s">
        <v>320</v>
      </c>
    </row>
    <row r="212" spans="1:17" ht="13.5" thickBot="1">
      <c r="A212" s="587"/>
      <c r="B212" s="563"/>
      <c r="C212" s="563"/>
      <c r="D212" s="563"/>
      <c r="E212" s="563"/>
      <c r="F212" s="563"/>
      <c r="G212" s="563"/>
      <c r="H212" s="563"/>
      <c r="I212" s="563"/>
      <c r="J212" s="563"/>
      <c r="K212" s="563"/>
      <c r="L212" s="563"/>
      <c r="M212" s="563"/>
      <c r="N212" s="563"/>
      <c r="O212" s="563"/>
      <c r="P212" s="563"/>
      <c r="Q212" s="564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6" max="255" man="1"/>
    <brk id="123" max="18" man="1"/>
    <brk id="18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85" zoomScaleNormal="70" zoomScaleSheetLayoutView="85" zoomScalePageLayoutView="50" workbookViewId="0" topLeftCell="A94">
      <selection activeCell="F49" sqref="F49"/>
    </sheetView>
  </sheetViews>
  <sheetFormatPr defaultColWidth="9.140625" defaultRowHeight="12.75"/>
  <cols>
    <col min="1" max="1" width="5.140625" style="454" customWidth="1"/>
    <col min="2" max="2" width="20.8515625" style="454" customWidth="1"/>
    <col min="3" max="3" width="11.28125" style="454" customWidth="1"/>
    <col min="4" max="4" width="9.140625" style="454" customWidth="1"/>
    <col min="5" max="5" width="14.421875" style="454" customWidth="1"/>
    <col min="6" max="6" width="7.00390625" style="454" customWidth="1"/>
    <col min="7" max="7" width="11.421875" style="454" customWidth="1"/>
    <col min="8" max="8" width="13.00390625" style="454" customWidth="1"/>
    <col min="9" max="9" width="9.00390625" style="454" customWidth="1"/>
    <col min="10" max="10" width="12.28125" style="454" customWidth="1"/>
    <col min="11" max="12" width="12.8515625" style="454" customWidth="1"/>
    <col min="13" max="13" width="13.28125" style="454" customWidth="1"/>
    <col min="14" max="14" width="11.421875" style="454" customWidth="1"/>
    <col min="15" max="15" width="13.140625" style="454" customWidth="1"/>
    <col min="16" max="16" width="14.7109375" style="454" customWidth="1"/>
    <col min="17" max="17" width="15.00390625" style="454" customWidth="1"/>
    <col min="18" max="18" width="0.13671875" style="454" customWidth="1"/>
    <col min="19" max="19" width="1.57421875" style="454" hidden="1" customWidth="1"/>
    <col min="20" max="20" width="9.140625" style="454" hidden="1" customWidth="1"/>
    <col min="21" max="21" width="4.28125" style="454" hidden="1" customWidth="1"/>
    <col min="22" max="22" width="4.00390625" style="454" hidden="1" customWidth="1"/>
    <col min="23" max="23" width="3.8515625" style="454" hidden="1" customWidth="1"/>
    <col min="24" max="16384" width="9.140625" style="454" customWidth="1"/>
  </cols>
  <sheetData>
    <row r="1" spans="1:17" ht="26.25">
      <c r="A1" s="1" t="s">
        <v>231</v>
      </c>
      <c r="Q1" s="509" t="str">
        <f>NDPL!Q1</f>
        <v>JUNE-2018</v>
      </c>
    </row>
    <row r="2" ht="18.75" customHeight="1">
      <c r="A2" s="79" t="s">
        <v>232</v>
      </c>
    </row>
    <row r="3" ht="23.25">
      <c r="A3" s="180" t="s">
        <v>206</v>
      </c>
    </row>
    <row r="4" spans="1:16" ht="24" thickBot="1">
      <c r="A4" s="390" t="s">
        <v>207</v>
      </c>
      <c r="G4" s="494"/>
      <c r="H4" s="494"/>
      <c r="I4" s="46" t="s">
        <v>387</v>
      </c>
      <c r="J4" s="494"/>
      <c r="K4" s="494"/>
      <c r="L4" s="494"/>
      <c r="M4" s="494"/>
      <c r="N4" s="46" t="s">
        <v>388</v>
      </c>
      <c r="O4" s="494"/>
      <c r="P4" s="494"/>
    </row>
    <row r="5" spans="1:17" ht="62.25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30/06/2018</v>
      </c>
      <c r="H5" s="518" t="str">
        <f>NDPL!H5</f>
        <v>INTIAL READING 01/06/2018</v>
      </c>
      <c r="I5" s="518" t="s">
        <v>4</v>
      </c>
      <c r="J5" s="518" t="s">
        <v>5</v>
      </c>
      <c r="K5" s="518" t="s">
        <v>6</v>
      </c>
      <c r="L5" s="516" t="str">
        <f>NDPL!G5</f>
        <v>FINAL READING 30/06/2018</v>
      </c>
      <c r="M5" s="518" t="str">
        <f>NDPL!H5</f>
        <v>INTIAL READING 01/06/2018</v>
      </c>
      <c r="N5" s="518" t="s">
        <v>4</v>
      </c>
      <c r="O5" s="518" t="s">
        <v>5</v>
      </c>
      <c r="P5" s="518" t="s">
        <v>6</v>
      </c>
      <c r="Q5" s="519" t="s">
        <v>301</v>
      </c>
    </row>
    <row r="6" ht="14.25" thickBot="1" thickTop="1"/>
    <row r="7" spans="1:17" ht="18" customHeight="1" thickTop="1">
      <c r="A7" s="153"/>
      <c r="B7" s="154" t="s">
        <v>191</v>
      </c>
      <c r="C7" s="155"/>
      <c r="D7" s="155"/>
      <c r="E7" s="155"/>
      <c r="F7" s="155"/>
      <c r="G7" s="60"/>
      <c r="H7" s="616"/>
      <c r="I7" s="617"/>
      <c r="J7" s="617"/>
      <c r="K7" s="617"/>
      <c r="L7" s="618"/>
      <c r="M7" s="616"/>
      <c r="N7" s="616"/>
      <c r="O7" s="616"/>
      <c r="P7" s="616"/>
      <c r="Q7" s="548"/>
    </row>
    <row r="8" spans="1:17" ht="18" customHeight="1">
      <c r="A8" s="156"/>
      <c r="B8" s="157" t="s">
        <v>107</v>
      </c>
      <c r="C8" s="158"/>
      <c r="D8" s="159"/>
      <c r="E8" s="160"/>
      <c r="F8" s="161"/>
      <c r="G8" s="64"/>
      <c r="H8" s="619"/>
      <c r="I8" s="421"/>
      <c r="J8" s="421"/>
      <c r="K8" s="421"/>
      <c r="L8" s="620"/>
      <c r="M8" s="619"/>
      <c r="N8" s="392"/>
      <c r="O8" s="392"/>
      <c r="P8" s="392"/>
      <c r="Q8" s="458"/>
    </row>
    <row r="9" spans="1:17" ht="18">
      <c r="A9" s="156">
        <v>1</v>
      </c>
      <c r="B9" s="157" t="s">
        <v>108</v>
      </c>
      <c r="C9" s="158">
        <v>4865107</v>
      </c>
      <c r="D9" s="162" t="s">
        <v>12</v>
      </c>
      <c r="E9" s="251" t="s">
        <v>338</v>
      </c>
      <c r="F9" s="163">
        <v>266.67</v>
      </c>
      <c r="G9" s="332">
        <v>3761</v>
      </c>
      <c r="H9" s="447">
        <v>3731</v>
      </c>
      <c r="I9" s="421">
        <f aca="true" t="shared" si="0" ref="I9:I18">G9-H9</f>
        <v>30</v>
      </c>
      <c r="J9" s="421">
        <f>$F9*I9</f>
        <v>8000.1</v>
      </c>
      <c r="K9" s="421">
        <f>J9/1000000</f>
        <v>0.0080001</v>
      </c>
      <c r="L9" s="332">
        <v>2078</v>
      </c>
      <c r="M9" s="447">
        <v>1187</v>
      </c>
      <c r="N9" s="421">
        <f aca="true" t="shared" si="1" ref="N9:N18">L9-M9</f>
        <v>891</v>
      </c>
      <c r="O9" s="421">
        <f>$F9*N9</f>
        <v>237602.97</v>
      </c>
      <c r="P9" s="421">
        <f>O9/1000000</f>
        <v>0.23760297</v>
      </c>
      <c r="Q9" s="489"/>
    </row>
    <row r="10" spans="1:17" ht="18" customHeight="1">
      <c r="A10" s="156">
        <v>2</v>
      </c>
      <c r="B10" s="157" t="s">
        <v>109</v>
      </c>
      <c r="C10" s="158">
        <v>4865137</v>
      </c>
      <c r="D10" s="162" t="s">
        <v>12</v>
      </c>
      <c r="E10" s="251" t="s">
        <v>338</v>
      </c>
      <c r="F10" s="163">
        <v>100</v>
      </c>
      <c r="G10" s="332">
        <v>79514</v>
      </c>
      <c r="H10" s="333">
        <v>79468</v>
      </c>
      <c r="I10" s="421">
        <f t="shared" si="0"/>
        <v>46</v>
      </c>
      <c r="J10" s="421">
        <f aca="true" t="shared" si="2" ref="J10:J18">$F10*I10</f>
        <v>4600</v>
      </c>
      <c r="K10" s="421">
        <f aca="true" t="shared" si="3" ref="K10:K18">J10/1000000</f>
        <v>0.0046</v>
      </c>
      <c r="L10" s="332">
        <v>148808</v>
      </c>
      <c r="M10" s="333">
        <v>146109</v>
      </c>
      <c r="N10" s="418">
        <f t="shared" si="1"/>
        <v>2699</v>
      </c>
      <c r="O10" s="418">
        <f aca="true" t="shared" si="4" ref="O10:O18">$F10*N10</f>
        <v>269900</v>
      </c>
      <c r="P10" s="418">
        <f aca="true" t="shared" si="5" ref="P10:P18">O10/1000000</f>
        <v>0.2699</v>
      </c>
      <c r="Q10" s="458"/>
    </row>
    <row r="11" spans="1:17" ht="18">
      <c r="A11" s="156">
        <v>3</v>
      </c>
      <c r="B11" s="157" t="s">
        <v>110</v>
      </c>
      <c r="C11" s="158">
        <v>4865136</v>
      </c>
      <c r="D11" s="162" t="s">
        <v>12</v>
      </c>
      <c r="E11" s="251" t="s">
        <v>338</v>
      </c>
      <c r="F11" s="163">
        <v>200</v>
      </c>
      <c r="G11" s="332">
        <v>999989</v>
      </c>
      <c r="H11" s="447">
        <v>1000000</v>
      </c>
      <c r="I11" s="421">
        <f t="shared" si="0"/>
        <v>-11</v>
      </c>
      <c r="J11" s="421">
        <f>$F11*I11</f>
        <v>-2200</v>
      </c>
      <c r="K11" s="421">
        <f>J11/1000000</f>
        <v>-0.0022</v>
      </c>
      <c r="L11" s="332">
        <v>999086</v>
      </c>
      <c r="M11" s="447">
        <v>999651</v>
      </c>
      <c r="N11" s="421">
        <f t="shared" si="1"/>
        <v>-565</v>
      </c>
      <c r="O11" s="421">
        <f>$F11*N11</f>
        <v>-113000</v>
      </c>
      <c r="P11" s="421">
        <f>O11/1000000</f>
        <v>-0.113</v>
      </c>
      <c r="Q11" s="623"/>
    </row>
    <row r="12" spans="1:17" ht="15">
      <c r="A12" s="156">
        <v>4</v>
      </c>
      <c r="B12" s="157" t="s">
        <v>111</v>
      </c>
      <c r="C12" s="158">
        <v>5295200</v>
      </c>
      <c r="D12" s="162" t="s">
        <v>12</v>
      </c>
      <c r="E12" s="251" t="s">
        <v>338</v>
      </c>
      <c r="F12" s="163">
        <v>200</v>
      </c>
      <c r="G12" s="332">
        <v>49338</v>
      </c>
      <c r="H12" s="333">
        <v>49166</v>
      </c>
      <c r="I12" s="269">
        <f t="shared" si="0"/>
        <v>172</v>
      </c>
      <c r="J12" s="269">
        <f>$F12*I12</f>
        <v>34400</v>
      </c>
      <c r="K12" s="269">
        <f>J12/1000000</f>
        <v>0.0344</v>
      </c>
      <c r="L12" s="332">
        <v>123571</v>
      </c>
      <c r="M12" s="333">
        <v>120367</v>
      </c>
      <c r="N12" s="333">
        <f t="shared" si="1"/>
        <v>3204</v>
      </c>
      <c r="O12" s="333">
        <f>$F12*N12</f>
        <v>640800</v>
      </c>
      <c r="P12" s="333">
        <f>O12/1000000</f>
        <v>0.6408</v>
      </c>
      <c r="Q12" s="704"/>
    </row>
    <row r="13" spans="1:17" ht="18" customHeight="1">
      <c r="A13" s="156">
        <v>5</v>
      </c>
      <c r="B13" s="157" t="s">
        <v>112</v>
      </c>
      <c r="C13" s="158">
        <v>4865050</v>
      </c>
      <c r="D13" s="162" t="s">
        <v>12</v>
      </c>
      <c r="E13" s="251" t="s">
        <v>338</v>
      </c>
      <c r="F13" s="163">
        <v>800</v>
      </c>
      <c r="G13" s="332">
        <v>19041</v>
      </c>
      <c r="H13" s="333">
        <v>18917</v>
      </c>
      <c r="I13" s="269">
        <f t="shared" si="0"/>
        <v>124</v>
      </c>
      <c r="J13" s="269">
        <f>$F13*I13</f>
        <v>99200</v>
      </c>
      <c r="K13" s="269">
        <f>J13/1000000</f>
        <v>0.0992</v>
      </c>
      <c r="L13" s="332">
        <v>14419</v>
      </c>
      <c r="M13" s="333">
        <v>14199</v>
      </c>
      <c r="N13" s="333">
        <f t="shared" si="1"/>
        <v>220</v>
      </c>
      <c r="O13" s="333">
        <f>$F13*N13</f>
        <v>176000</v>
      </c>
      <c r="P13" s="333">
        <f>O13/1000000</f>
        <v>0.176</v>
      </c>
      <c r="Q13" s="788"/>
    </row>
    <row r="14" spans="1:17" ht="18" customHeight="1">
      <c r="A14" s="156">
        <v>6</v>
      </c>
      <c r="B14" s="157" t="s">
        <v>363</v>
      </c>
      <c r="C14" s="158">
        <v>4865004</v>
      </c>
      <c r="D14" s="162" t="s">
        <v>12</v>
      </c>
      <c r="E14" s="251" t="s">
        <v>338</v>
      </c>
      <c r="F14" s="163">
        <v>800</v>
      </c>
      <c r="G14" s="332">
        <v>213</v>
      </c>
      <c r="H14" s="333">
        <v>40</v>
      </c>
      <c r="I14" s="269">
        <f t="shared" si="0"/>
        <v>173</v>
      </c>
      <c r="J14" s="269">
        <f>$F14*I14</f>
        <v>138400</v>
      </c>
      <c r="K14" s="269">
        <f>J14/1000000</f>
        <v>0.1384</v>
      </c>
      <c r="L14" s="332">
        <v>597</v>
      </c>
      <c r="M14" s="333">
        <v>393</v>
      </c>
      <c r="N14" s="333">
        <f t="shared" si="1"/>
        <v>204</v>
      </c>
      <c r="O14" s="333">
        <f>$F14*N14</f>
        <v>163200</v>
      </c>
      <c r="P14" s="333">
        <f>O14/1000000</f>
        <v>0.1632</v>
      </c>
      <c r="Q14" s="489"/>
    </row>
    <row r="15" spans="1:17" ht="18" customHeight="1">
      <c r="A15" s="156">
        <v>7</v>
      </c>
      <c r="B15" s="353" t="s">
        <v>385</v>
      </c>
      <c r="C15" s="356">
        <v>5128434</v>
      </c>
      <c r="D15" s="162" t="s">
        <v>12</v>
      </c>
      <c r="E15" s="251" t="s">
        <v>338</v>
      </c>
      <c r="F15" s="362">
        <v>800</v>
      </c>
      <c r="G15" s="332">
        <v>970170</v>
      </c>
      <c r="H15" s="333">
        <v>970404</v>
      </c>
      <c r="I15" s="421">
        <f t="shared" si="0"/>
        <v>-234</v>
      </c>
      <c r="J15" s="421">
        <f t="shared" si="2"/>
        <v>-187200</v>
      </c>
      <c r="K15" s="421">
        <f t="shared" si="3"/>
        <v>-0.1872</v>
      </c>
      <c r="L15" s="332">
        <v>986017</v>
      </c>
      <c r="M15" s="333">
        <v>986263</v>
      </c>
      <c r="N15" s="418">
        <f t="shared" si="1"/>
        <v>-246</v>
      </c>
      <c r="O15" s="418">
        <f t="shared" si="4"/>
        <v>-196800</v>
      </c>
      <c r="P15" s="418">
        <f t="shared" si="5"/>
        <v>-0.1968</v>
      </c>
      <c r="Q15" s="458"/>
    </row>
    <row r="16" spans="1:17" ht="18" customHeight="1">
      <c r="A16" s="156">
        <v>8</v>
      </c>
      <c r="B16" s="353" t="s">
        <v>384</v>
      </c>
      <c r="C16" s="356">
        <v>4864998</v>
      </c>
      <c r="D16" s="162" t="s">
        <v>12</v>
      </c>
      <c r="E16" s="251" t="s">
        <v>338</v>
      </c>
      <c r="F16" s="362">
        <v>800</v>
      </c>
      <c r="G16" s="332">
        <v>974922</v>
      </c>
      <c r="H16" s="333">
        <v>975160</v>
      </c>
      <c r="I16" s="421">
        <f t="shared" si="0"/>
        <v>-238</v>
      </c>
      <c r="J16" s="421">
        <f t="shared" si="2"/>
        <v>-190400</v>
      </c>
      <c r="K16" s="421">
        <f t="shared" si="3"/>
        <v>-0.1904</v>
      </c>
      <c r="L16" s="332">
        <v>986783</v>
      </c>
      <c r="M16" s="333">
        <v>986989</v>
      </c>
      <c r="N16" s="418">
        <f t="shared" si="1"/>
        <v>-206</v>
      </c>
      <c r="O16" s="418">
        <f t="shared" si="4"/>
        <v>-164800</v>
      </c>
      <c r="P16" s="418">
        <f t="shared" si="5"/>
        <v>-0.1648</v>
      </c>
      <c r="Q16" s="458"/>
    </row>
    <row r="17" spans="1:17" ht="18" customHeight="1">
      <c r="A17" s="156">
        <v>9</v>
      </c>
      <c r="B17" s="353" t="s">
        <v>378</v>
      </c>
      <c r="C17" s="356">
        <v>4864993</v>
      </c>
      <c r="D17" s="162" t="s">
        <v>12</v>
      </c>
      <c r="E17" s="251" t="s">
        <v>338</v>
      </c>
      <c r="F17" s="362">
        <v>800</v>
      </c>
      <c r="G17" s="332">
        <v>983353</v>
      </c>
      <c r="H17" s="333">
        <v>983614</v>
      </c>
      <c r="I17" s="421">
        <f t="shared" si="0"/>
        <v>-261</v>
      </c>
      <c r="J17" s="421">
        <f t="shared" si="2"/>
        <v>-208800</v>
      </c>
      <c r="K17" s="421">
        <f t="shared" si="3"/>
        <v>-0.2088</v>
      </c>
      <c r="L17" s="332">
        <v>992934</v>
      </c>
      <c r="M17" s="333">
        <v>993360</v>
      </c>
      <c r="N17" s="418">
        <f t="shared" si="1"/>
        <v>-426</v>
      </c>
      <c r="O17" s="418">
        <f t="shared" si="4"/>
        <v>-340800</v>
      </c>
      <c r="P17" s="418">
        <f t="shared" si="5"/>
        <v>-0.3408</v>
      </c>
      <c r="Q17" s="490"/>
    </row>
    <row r="18" spans="1:17" ht="15.75" customHeight="1">
      <c r="A18" s="156">
        <v>10</v>
      </c>
      <c r="B18" s="353" t="s">
        <v>420</v>
      </c>
      <c r="C18" s="356">
        <v>5128447</v>
      </c>
      <c r="D18" s="162" t="s">
        <v>12</v>
      </c>
      <c r="E18" s="251" t="s">
        <v>338</v>
      </c>
      <c r="F18" s="362">
        <v>800</v>
      </c>
      <c r="G18" s="332">
        <v>973717</v>
      </c>
      <c r="H18" s="333">
        <v>973927</v>
      </c>
      <c r="I18" s="269">
        <f t="shared" si="0"/>
        <v>-210</v>
      </c>
      <c r="J18" s="269">
        <f t="shared" si="2"/>
        <v>-168000</v>
      </c>
      <c r="K18" s="269">
        <f t="shared" si="3"/>
        <v>-0.168</v>
      </c>
      <c r="L18" s="332">
        <v>994475</v>
      </c>
      <c r="M18" s="333">
        <v>994591</v>
      </c>
      <c r="N18" s="333">
        <f t="shared" si="1"/>
        <v>-116</v>
      </c>
      <c r="O18" s="333">
        <f t="shared" si="4"/>
        <v>-92800</v>
      </c>
      <c r="P18" s="333">
        <f t="shared" si="5"/>
        <v>-0.0928</v>
      </c>
      <c r="Q18" s="490"/>
    </row>
    <row r="19" spans="1:17" ht="18" customHeight="1">
      <c r="A19" s="156"/>
      <c r="B19" s="164" t="s">
        <v>369</v>
      </c>
      <c r="C19" s="158"/>
      <c r="D19" s="162"/>
      <c r="E19" s="251"/>
      <c r="F19" s="163"/>
      <c r="G19" s="103"/>
      <c r="H19" s="392"/>
      <c r="I19" s="421"/>
      <c r="J19" s="421"/>
      <c r="K19" s="421"/>
      <c r="L19" s="393"/>
      <c r="M19" s="392"/>
      <c r="N19" s="418"/>
      <c r="O19" s="418"/>
      <c r="P19" s="418"/>
      <c r="Q19" s="458"/>
    </row>
    <row r="20" spans="1:17" ht="14.25" customHeight="1">
      <c r="A20" s="156">
        <v>11</v>
      </c>
      <c r="B20" s="157" t="s">
        <v>192</v>
      </c>
      <c r="C20" s="158">
        <v>4865161</v>
      </c>
      <c r="D20" s="159" t="s">
        <v>12</v>
      </c>
      <c r="E20" s="251" t="s">
        <v>338</v>
      </c>
      <c r="F20" s="163">
        <v>50</v>
      </c>
      <c r="G20" s="446">
        <v>997506</v>
      </c>
      <c r="H20" s="333">
        <v>997505</v>
      </c>
      <c r="I20" s="421">
        <f aca="true" t="shared" si="6" ref="I20:I26">G20-H20</f>
        <v>1</v>
      </c>
      <c r="J20" s="421">
        <f>$F20*I20</f>
        <v>50</v>
      </c>
      <c r="K20" s="421">
        <f>J20/1000000</f>
        <v>5E-05</v>
      </c>
      <c r="L20" s="446">
        <v>17656</v>
      </c>
      <c r="M20" s="333">
        <v>16944</v>
      </c>
      <c r="N20" s="418">
        <f aca="true" t="shared" si="7" ref="N20:N26">L20-M20</f>
        <v>712</v>
      </c>
      <c r="O20" s="418">
        <f>$F20*N20</f>
        <v>35600</v>
      </c>
      <c r="P20" s="418">
        <f>O20/1000000</f>
        <v>0.0356</v>
      </c>
      <c r="Q20" s="458"/>
    </row>
    <row r="21" spans="1:17" ht="14.25" customHeight="1">
      <c r="A21" s="156">
        <v>12</v>
      </c>
      <c r="B21" s="157" t="s">
        <v>193</v>
      </c>
      <c r="C21" s="158">
        <v>4865131</v>
      </c>
      <c r="D21" s="162" t="s">
        <v>12</v>
      </c>
      <c r="E21" s="251" t="s">
        <v>338</v>
      </c>
      <c r="F21" s="163">
        <v>75</v>
      </c>
      <c r="G21" s="446">
        <v>989392</v>
      </c>
      <c r="H21" s="333">
        <v>989447</v>
      </c>
      <c r="I21" s="472">
        <f t="shared" si="6"/>
        <v>-55</v>
      </c>
      <c r="J21" s="472">
        <f aca="true" t="shared" si="8" ref="J21:J26">$F21*I21</f>
        <v>-4125</v>
      </c>
      <c r="K21" s="472">
        <f aca="true" t="shared" si="9" ref="K21:K26">J21/1000000</f>
        <v>-0.004125</v>
      </c>
      <c r="L21" s="446">
        <v>22262</v>
      </c>
      <c r="M21" s="333">
        <v>21232</v>
      </c>
      <c r="N21" s="269">
        <f t="shared" si="7"/>
        <v>1030</v>
      </c>
      <c r="O21" s="269">
        <f aca="true" t="shared" si="10" ref="O21:O26">$F21*N21</f>
        <v>77250</v>
      </c>
      <c r="P21" s="269">
        <f aca="true" t="shared" si="11" ref="P21:P26">O21/1000000</f>
        <v>0.07725</v>
      </c>
      <c r="Q21" s="458"/>
    </row>
    <row r="22" spans="1:17" ht="14.25" customHeight="1">
      <c r="A22" s="156">
        <v>13</v>
      </c>
      <c r="B22" s="160" t="s">
        <v>194</v>
      </c>
      <c r="C22" s="158">
        <v>4902512</v>
      </c>
      <c r="D22" s="162" t="s">
        <v>12</v>
      </c>
      <c r="E22" s="251" t="s">
        <v>338</v>
      </c>
      <c r="F22" s="163">
        <v>500</v>
      </c>
      <c r="G22" s="446">
        <v>135</v>
      </c>
      <c r="H22" s="333">
        <v>117</v>
      </c>
      <c r="I22" s="421">
        <f t="shared" si="6"/>
        <v>18</v>
      </c>
      <c r="J22" s="421">
        <f t="shared" si="8"/>
        <v>9000</v>
      </c>
      <c r="K22" s="421">
        <f t="shared" si="9"/>
        <v>0.009</v>
      </c>
      <c r="L22" s="446">
        <v>4083</v>
      </c>
      <c r="M22" s="333">
        <v>3724</v>
      </c>
      <c r="N22" s="418">
        <f t="shared" si="7"/>
        <v>359</v>
      </c>
      <c r="O22" s="418">
        <f t="shared" si="10"/>
        <v>179500</v>
      </c>
      <c r="P22" s="418">
        <f t="shared" si="11"/>
        <v>0.1795</v>
      </c>
      <c r="Q22" s="458"/>
    </row>
    <row r="23" spans="1:17" ht="14.25" customHeight="1">
      <c r="A23" s="156">
        <v>14</v>
      </c>
      <c r="B23" s="157" t="s">
        <v>195</v>
      </c>
      <c r="C23" s="158">
        <v>4865178</v>
      </c>
      <c r="D23" s="162" t="s">
        <v>12</v>
      </c>
      <c r="E23" s="251" t="s">
        <v>338</v>
      </c>
      <c r="F23" s="163">
        <v>375</v>
      </c>
      <c r="G23" s="446">
        <v>999231</v>
      </c>
      <c r="H23" s="333">
        <v>999217</v>
      </c>
      <c r="I23" s="421">
        <f t="shared" si="6"/>
        <v>14</v>
      </c>
      <c r="J23" s="421">
        <f t="shared" si="8"/>
        <v>5250</v>
      </c>
      <c r="K23" s="421">
        <f t="shared" si="9"/>
        <v>0.00525</v>
      </c>
      <c r="L23" s="446">
        <v>6274</v>
      </c>
      <c r="M23" s="333">
        <v>5650</v>
      </c>
      <c r="N23" s="418">
        <f t="shared" si="7"/>
        <v>624</v>
      </c>
      <c r="O23" s="418">
        <f t="shared" si="10"/>
        <v>234000</v>
      </c>
      <c r="P23" s="418">
        <f t="shared" si="11"/>
        <v>0.234</v>
      </c>
      <c r="Q23" s="458"/>
    </row>
    <row r="24" spans="1:17" ht="14.25" customHeight="1">
      <c r="A24" s="156">
        <v>15</v>
      </c>
      <c r="B24" s="157" t="s">
        <v>196</v>
      </c>
      <c r="C24" s="158">
        <v>4865128</v>
      </c>
      <c r="D24" s="162" t="s">
        <v>12</v>
      </c>
      <c r="E24" s="251" t="s">
        <v>338</v>
      </c>
      <c r="F24" s="163">
        <v>100</v>
      </c>
      <c r="G24" s="446">
        <v>988090</v>
      </c>
      <c r="H24" s="333">
        <v>988082</v>
      </c>
      <c r="I24" s="421">
        <f t="shared" si="6"/>
        <v>8</v>
      </c>
      <c r="J24" s="421">
        <f t="shared" si="8"/>
        <v>800</v>
      </c>
      <c r="K24" s="421">
        <f t="shared" si="9"/>
        <v>0.0008</v>
      </c>
      <c r="L24" s="446">
        <v>336944</v>
      </c>
      <c r="M24" s="333">
        <v>334580</v>
      </c>
      <c r="N24" s="418">
        <f t="shared" si="7"/>
        <v>2364</v>
      </c>
      <c r="O24" s="418">
        <f t="shared" si="10"/>
        <v>236400</v>
      </c>
      <c r="P24" s="418">
        <f t="shared" si="11"/>
        <v>0.2364</v>
      </c>
      <c r="Q24" s="458"/>
    </row>
    <row r="25" spans="1:17" ht="14.25" customHeight="1">
      <c r="A25" s="156">
        <v>16</v>
      </c>
      <c r="B25" s="157" t="s">
        <v>197</v>
      </c>
      <c r="C25" s="158">
        <v>4865159</v>
      </c>
      <c r="D25" s="159" t="s">
        <v>12</v>
      </c>
      <c r="E25" s="251" t="s">
        <v>338</v>
      </c>
      <c r="F25" s="163">
        <v>75</v>
      </c>
      <c r="G25" s="446">
        <v>352</v>
      </c>
      <c r="H25" s="333">
        <v>266</v>
      </c>
      <c r="I25" s="421">
        <f t="shared" si="6"/>
        <v>86</v>
      </c>
      <c r="J25" s="421">
        <f t="shared" si="8"/>
        <v>6450</v>
      </c>
      <c r="K25" s="421">
        <f t="shared" si="9"/>
        <v>0.00645</v>
      </c>
      <c r="L25" s="446">
        <v>28007</v>
      </c>
      <c r="M25" s="333">
        <v>24051</v>
      </c>
      <c r="N25" s="418">
        <f t="shared" si="7"/>
        <v>3956</v>
      </c>
      <c r="O25" s="418">
        <f t="shared" si="10"/>
        <v>296700</v>
      </c>
      <c r="P25" s="418">
        <f t="shared" si="11"/>
        <v>0.2967</v>
      </c>
      <c r="Q25" s="458"/>
    </row>
    <row r="26" spans="1:17" ht="14.25" customHeight="1">
      <c r="A26" s="156">
        <v>17</v>
      </c>
      <c r="B26" s="157" t="s">
        <v>198</v>
      </c>
      <c r="C26" s="158">
        <v>4865132</v>
      </c>
      <c r="D26" s="162" t="s">
        <v>12</v>
      </c>
      <c r="E26" s="251" t="s">
        <v>338</v>
      </c>
      <c r="F26" s="163">
        <v>100</v>
      </c>
      <c r="G26" s="446">
        <v>89303</v>
      </c>
      <c r="H26" s="333">
        <v>89199</v>
      </c>
      <c r="I26" s="421">
        <f t="shared" si="6"/>
        <v>104</v>
      </c>
      <c r="J26" s="421">
        <f t="shared" si="8"/>
        <v>10400</v>
      </c>
      <c r="K26" s="421">
        <f t="shared" si="9"/>
        <v>0.0104</v>
      </c>
      <c r="L26" s="446">
        <v>748678</v>
      </c>
      <c r="M26" s="333">
        <v>748581</v>
      </c>
      <c r="N26" s="418">
        <f t="shared" si="7"/>
        <v>97</v>
      </c>
      <c r="O26" s="418">
        <f t="shared" si="10"/>
        <v>9700</v>
      </c>
      <c r="P26" s="418">
        <f t="shared" si="11"/>
        <v>0.0097</v>
      </c>
      <c r="Q26" s="459"/>
    </row>
    <row r="27" spans="1:17" ht="14.25" customHeight="1">
      <c r="A27" s="156"/>
      <c r="B27" s="157"/>
      <c r="C27" s="158">
        <v>4865119</v>
      </c>
      <c r="D27" s="162" t="s">
        <v>12</v>
      </c>
      <c r="E27" s="251" t="s">
        <v>338</v>
      </c>
      <c r="F27" s="163">
        <v>100</v>
      </c>
      <c r="G27" s="446">
        <v>59364</v>
      </c>
      <c r="H27" s="333">
        <v>59343</v>
      </c>
      <c r="I27" s="421">
        <f>G27-H27</f>
        <v>21</v>
      </c>
      <c r="J27" s="421">
        <f>$F27*I27</f>
        <v>2100</v>
      </c>
      <c r="K27" s="421">
        <f>J27/1000000</f>
        <v>0.0021</v>
      </c>
      <c r="L27" s="446">
        <v>344364</v>
      </c>
      <c r="M27" s="333">
        <v>344173</v>
      </c>
      <c r="N27" s="418">
        <f>L27-M27</f>
        <v>191</v>
      </c>
      <c r="O27" s="418">
        <f>$F27*N27</f>
        <v>19100</v>
      </c>
      <c r="P27" s="418">
        <f>O27/1000000</f>
        <v>0.0191</v>
      </c>
      <c r="Q27" s="490" t="s">
        <v>482</v>
      </c>
    </row>
    <row r="28" spans="1:17" ht="14.25" customHeight="1">
      <c r="A28" s="156"/>
      <c r="B28" s="165" t="s">
        <v>199</v>
      </c>
      <c r="C28" s="158"/>
      <c r="D28" s="162"/>
      <c r="E28" s="251"/>
      <c r="F28" s="163"/>
      <c r="G28" s="103"/>
      <c r="H28" s="392"/>
      <c r="I28" s="421"/>
      <c r="J28" s="421"/>
      <c r="K28" s="421"/>
      <c r="L28" s="393"/>
      <c r="M28" s="392"/>
      <c r="N28" s="418"/>
      <c r="O28" s="418"/>
      <c r="P28" s="418"/>
      <c r="Q28" s="458"/>
    </row>
    <row r="29" spans="1:17" ht="18" customHeight="1">
      <c r="A29" s="156">
        <v>18</v>
      </c>
      <c r="B29" s="157" t="s">
        <v>200</v>
      </c>
      <c r="C29" s="158">
        <v>4865037</v>
      </c>
      <c r="D29" s="162" t="s">
        <v>12</v>
      </c>
      <c r="E29" s="251" t="s">
        <v>338</v>
      </c>
      <c r="F29" s="163">
        <v>1000</v>
      </c>
      <c r="G29" s="446">
        <v>997808</v>
      </c>
      <c r="H29" s="333">
        <v>997869</v>
      </c>
      <c r="I29" s="421">
        <f>G29-H29</f>
        <v>-61</v>
      </c>
      <c r="J29" s="421">
        <f>$F29*I29</f>
        <v>-61000</v>
      </c>
      <c r="K29" s="421">
        <f>J29/1000000</f>
        <v>-0.061</v>
      </c>
      <c r="L29" s="446">
        <v>102086</v>
      </c>
      <c r="M29" s="333">
        <v>102084</v>
      </c>
      <c r="N29" s="418">
        <f>L29-M29</f>
        <v>2</v>
      </c>
      <c r="O29" s="418">
        <f>$F29*N29</f>
        <v>2000</v>
      </c>
      <c r="P29" s="418">
        <f>O29/1000000</f>
        <v>0.002</v>
      </c>
      <c r="Q29" s="458"/>
    </row>
    <row r="30" spans="1:17" ht="18" customHeight="1">
      <c r="A30" s="156">
        <v>19</v>
      </c>
      <c r="B30" s="157" t="s">
        <v>201</v>
      </c>
      <c r="C30" s="158">
        <v>4865044</v>
      </c>
      <c r="D30" s="162" t="s">
        <v>12</v>
      </c>
      <c r="E30" s="251" t="s">
        <v>338</v>
      </c>
      <c r="F30" s="163">
        <v>1000</v>
      </c>
      <c r="G30" s="446">
        <v>993746</v>
      </c>
      <c r="H30" s="333">
        <v>993771</v>
      </c>
      <c r="I30" s="421">
        <f>G30-H30</f>
        <v>-25</v>
      </c>
      <c r="J30" s="421">
        <f>$F30*I30</f>
        <v>-25000</v>
      </c>
      <c r="K30" s="421">
        <f>J30/1000000</f>
        <v>-0.025</v>
      </c>
      <c r="L30" s="446">
        <v>21818</v>
      </c>
      <c r="M30" s="333">
        <v>21818</v>
      </c>
      <c r="N30" s="418">
        <f>L30-M30</f>
        <v>0</v>
      </c>
      <c r="O30" s="418">
        <f>$F30*N30</f>
        <v>0</v>
      </c>
      <c r="P30" s="418">
        <f>O30/1000000</f>
        <v>0</v>
      </c>
      <c r="Q30" s="458" t="s">
        <v>482</v>
      </c>
    </row>
    <row r="31" spans="1:17" ht="18" customHeight="1">
      <c r="A31" s="156"/>
      <c r="B31" s="157"/>
      <c r="C31" s="158">
        <v>4865000</v>
      </c>
      <c r="D31" s="162" t="s">
        <v>12</v>
      </c>
      <c r="E31" s="251" t="s">
        <v>338</v>
      </c>
      <c r="F31" s="163">
        <v>1000</v>
      </c>
      <c r="G31" s="446">
        <v>999978</v>
      </c>
      <c r="H31" s="333">
        <v>1000000</v>
      </c>
      <c r="I31" s="421">
        <f>G31-H31</f>
        <v>-22</v>
      </c>
      <c r="J31" s="421">
        <f>$F31*I31</f>
        <v>-22000</v>
      </c>
      <c r="K31" s="421">
        <f>J31/1000000</f>
        <v>-0.022</v>
      </c>
      <c r="L31" s="446">
        <v>1</v>
      </c>
      <c r="M31" s="333">
        <v>0</v>
      </c>
      <c r="N31" s="418">
        <f>L31-M31</f>
        <v>1</v>
      </c>
      <c r="O31" s="418">
        <f>$F31*N31</f>
        <v>1000</v>
      </c>
      <c r="P31" s="418">
        <f>O31/1000000</f>
        <v>0.001</v>
      </c>
      <c r="Q31" s="789">
        <v>43257</v>
      </c>
    </row>
    <row r="32" spans="1:17" ht="18" customHeight="1">
      <c r="A32" s="156">
        <v>20</v>
      </c>
      <c r="B32" s="157" t="s">
        <v>202</v>
      </c>
      <c r="C32" s="158">
        <v>4865039</v>
      </c>
      <c r="D32" s="162" t="s">
        <v>12</v>
      </c>
      <c r="E32" s="251" t="s">
        <v>338</v>
      </c>
      <c r="F32" s="163">
        <v>1000</v>
      </c>
      <c r="G32" s="446">
        <v>990657</v>
      </c>
      <c r="H32" s="333">
        <v>990717</v>
      </c>
      <c r="I32" s="421">
        <f>G32-H32</f>
        <v>-60</v>
      </c>
      <c r="J32" s="421">
        <f>$F32*I32</f>
        <v>-60000</v>
      </c>
      <c r="K32" s="421">
        <f>J32/1000000</f>
        <v>-0.06</v>
      </c>
      <c r="L32" s="446">
        <v>143903</v>
      </c>
      <c r="M32" s="333">
        <v>143898</v>
      </c>
      <c r="N32" s="418">
        <f>L32-M32</f>
        <v>5</v>
      </c>
      <c r="O32" s="418">
        <f>$F32*N32</f>
        <v>5000</v>
      </c>
      <c r="P32" s="418">
        <f>O32/1000000</f>
        <v>0.005</v>
      </c>
      <c r="Q32" s="458"/>
    </row>
    <row r="33" spans="1:17" ht="18" customHeight="1">
      <c r="A33" s="156">
        <v>21</v>
      </c>
      <c r="B33" s="160" t="s">
        <v>203</v>
      </c>
      <c r="C33" s="158">
        <v>4865040</v>
      </c>
      <c r="D33" s="162" t="s">
        <v>12</v>
      </c>
      <c r="E33" s="251" t="s">
        <v>338</v>
      </c>
      <c r="F33" s="163">
        <v>1000</v>
      </c>
      <c r="G33" s="446">
        <v>6078</v>
      </c>
      <c r="H33" s="333">
        <v>6150</v>
      </c>
      <c r="I33" s="472">
        <f>G33-H33</f>
        <v>-72</v>
      </c>
      <c r="J33" s="472">
        <f>$F33*I33</f>
        <v>-72000</v>
      </c>
      <c r="K33" s="472">
        <f>J33/1000000</f>
        <v>-0.072</v>
      </c>
      <c r="L33" s="446">
        <v>59493</v>
      </c>
      <c r="M33" s="333">
        <v>59493</v>
      </c>
      <c r="N33" s="269">
        <f>L33-M33</f>
        <v>0</v>
      </c>
      <c r="O33" s="269">
        <f>$F33*N33</f>
        <v>0</v>
      </c>
      <c r="P33" s="269">
        <f>O33/1000000</f>
        <v>0</v>
      </c>
      <c r="Q33" s="458"/>
    </row>
    <row r="34" spans="1:17" ht="18" customHeight="1">
      <c r="A34" s="156"/>
      <c r="B34" s="165"/>
      <c r="C34" s="158"/>
      <c r="D34" s="162"/>
      <c r="E34" s="251"/>
      <c r="F34" s="163"/>
      <c r="G34" s="103"/>
      <c r="H34" s="392"/>
      <c r="I34" s="421"/>
      <c r="J34" s="421"/>
      <c r="K34" s="621">
        <f>SUM(K29:K33)</f>
        <v>-0.24</v>
      </c>
      <c r="L34" s="393"/>
      <c r="M34" s="392"/>
      <c r="N34" s="418"/>
      <c r="O34" s="418"/>
      <c r="P34" s="622">
        <f>SUM(P29:P33)</f>
        <v>0.008</v>
      </c>
      <c r="Q34" s="458"/>
    </row>
    <row r="35" spans="1:17" ht="18" customHeight="1">
      <c r="A35" s="156"/>
      <c r="B35" s="164" t="s">
        <v>116</v>
      </c>
      <c r="C35" s="158"/>
      <c r="D35" s="159"/>
      <c r="E35" s="251"/>
      <c r="F35" s="163"/>
      <c r="G35" s="103"/>
      <c r="H35" s="392"/>
      <c r="I35" s="421"/>
      <c r="J35" s="421"/>
      <c r="K35" s="421"/>
      <c r="L35" s="393"/>
      <c r="M35" s="392"/>
      <c r="N35" s="418"/>
      <c r="O35" s="418"/>
      <c r="P35" s="418"/>
      <c r="Q35" s="458"/>
    </row>
    <row r="36" spans="1:17" ht="14.25" customHeight="1">
      <c r="A36" s="156">
        <v>22</v>
      </c>
      <c r="B36" s="712" t="s">
        <v>390</v>
      </c>
      <c r="C36" s="158">
        <v>4864955</v>
      </c>
      <c r="D36" s="157" t="s">
        <v>12</v>
      </c>
      <c r="E36" s="157" t="s">
        <v>338</v>
      </c>
      <c r="F36" s="163">
        <v>1000</v>
      </c>
      <c r="G36" s="446">
        <v>999060</v>
      </c>
      <c r="H36" s="333">
        <v>999056</v>
      </c>
      <c r="I36" s="421">
        <f>G36-H36</f>
        <v>4</v>
      </c>
      <c r="J36" s="421">
        <f>$F36*I36</f>
        <v>4000</v>
      </c>
      <c r="K36" s="421">
        <f>J36/1000000</f>
        <v>0.004</v>
      </c>
      <c r="L36" s="446">
        <v>1242</v>
      </c>
      <c r="M36" s="333">
        <v>805</v>
      </c>
      <c r="N36" s="418">
        <f>L36-M36</f>
        <v>437</v>
      </c>
      <c r="O36" s="418">
        <f>$F36*N36</f>
        <v>437000</v>
      </c>
      <c r="P36" s="418">
        <f>O36/1000000</f>
        <v>0.437</v>
      </c>
      <c r="Q36" s="710"/>
    </row>
    <row r="37" spans="1:17" ht="14.25" customHeight="1">
      <c r="A37" s="156">
        <v>23</v>
      </c>
      <c r="B37" s="157" t="s">
        <v>178</v>
      </c>
      <c r="C37" s="158">
        <v>4864820</v>
      </c>
      <c r="D37" s="162" t="s">
        <v>12</v>
      </c>
      <c r="E37" s="251" t="s">
        <v>338</v>
      </c>
      <c r="F37" s="163">
        <v>160</v>
      </c>
      <c r="G37" s="446">
        <v>5605</v>
      </c>
      <c r="H37" s="333">
        <v>5605</v>
      </c>
      <c r="I37" s="421">
        <f>G37-H37</f>
        <v>0</v>
      </c>
      <c r="J37" s="421">
        <f>$F37*I37</f>
        <v>0</v>
      </c>
      <c r="K37" s="421">
        <f>J37/1000000</f>
        <v>0</v>
      </c>
      <c r="L37" s="446">
        <v>6554</v>
      </c>
      <c r="M37" s="333">
        <v>4621</v>
      </c>
      <c r="N37" s="418">
        <f>L37-M37</f>
        <v>1933</v>
      </c>
      <c r="O37" s="418">
        <f>$F37*N37</f>
        <v>309280</v>
      </c>
      <c r="P37" s="418">
        <f>O37/1000000</f>
        <v>0.30928</v>
      </c>
      <c r="Q37" s="455"/>
    </row>
    <row r="38" spans="1:17" ht="14.25" customHeight="1">
      <c r="A38" s="156">
        <v>24</v>
      </c>
      <c r="B38" s="160" t="s">
        <v>179</v>
      </c>
      <c r="C38" s="158">
        <v>4864811</v>
      </c>
      <c r="D38" s="162" t="s">
        <v>12</v>
      </c>
      <c r="E38" s="251" t="s">
        <v>338</v>
      </c>
      <c r="F38" s="163">
        <v>200</v>
      </c>
      <c r="G38" s="446">
        <v>425</v>
      </c>
      <c r="H38" s="333">
        <v>437</v>
      </c>
      <c r="I38" s="421">
        <f>G38-H38</f>
        <v>-12</v>
      </c>
      <c r="J38" s="421">
        <f>$F38*I38</f>
        <v>-2400</v>
      </c>
      <c r="K38" s="421">
        <f>J38/1000000</f>
        <v>-0.0024</v>
      </c>
      <c r="L38" s="446">
        <v>999669</v>
      </c>
      <c r="M38" s="333">
        <v>999540</v>
      </c>
      <c r="N38" s="418">
        <f>L38-M38</f>
        <v>129</v>
      </c>
      <c r="O38" s="418">
        <f>$F38*N38</f>
        <v>25800</v>
      </c>
      <c r="P38" s="418">
        <f>O38/1000000</f>
        <v>0.0258</v>
      </c>
      <c r="Q38" s="465"/>
    </row>
    <row r="39" spans="1:17" ht="14.25" customHeight="1">
      <c r="A39" s="156">
        <v>25</v>
      </c>
      <c r="B39" s="160" t="s">
        <v>398</v>
      </c>
      <c r="C39" s="158">
        <v>4864961</v>
      </c>
      <c r="D39" s="162" t="s">
        <v>12</v>
      </c>
      <c r="E39" s="251" t="s">
        <v>338</v>
      </c>
      <c r="F39" s="163">
        <v>1000</v>
      </c>
      <c r="G39" s="446">
        <v>994202</v>
      </c>
      <c r="H39" s="333">
        <v>994203</v>
      </c>
      <c r="I39" s="472">
        <f>G39-H39</f>
        <v>-1</v>
      </c>
      <c r="J39" s="472">
        <f>$F39*I39</f>
        <v>-1000</v>
      </c>
      <c r="K39" s="472">
        <f>J39/1000000</f>
        <v>-0.001</v>
      </c>
      <c r="L39" s="446">
        <v>999762</v>
      </c>
      <c r="M39" s="333">
        <v>999844</v>
      </c>
      <c r="N39" s="269">
        <f>L39-M39</f>
        <v>-82</v>
      </c>
      <c r="O39" s="269">
        <f>$F39*N39</f>
        <v>-82000</v>
      </c>
      <c r="P39" s="269">
        <f>O39/1000000</f>
        <v>-0.082</v>
      </c>
      <c r="Q39" s="455"/>
    </row>
    <row r="40" spans="1:17" ht="14.25" customHeight="1">
      <c r="A40" s="156"/>
      <c r="B40" s="165" t="s">
        <v>183</v>
      </c>
      <c r="C40" s="158"/>
      <c r="D40" s="162"/>
      <c r="E40" s="251"/>
      <c r="F40" s="163"/>
      <c r="G40" s="103"/>
      <c r="H40" s="392"/>
      <c r="I40" s="421"/>
      <c r="J40" s="421"/>
      <c r="K40" s="421"/>
      <c r="L40" s="393"/>
      <c r="M40" s="392"/>
      <c r="N40" s="418"/>
      <c r="O40" s="418"/>
      <c r="P40" s="418"/>
      <c r="Q40" s="491"/>
    </row>
    <row r="41" spans="1:17" ht="17.25" customHeight="1">
      <c r="A41" s="156">
        <v>26</v>
      </c>
      <c r="B41" s="157" t="s">
        <v>389</v>
      </c>
      <c r="C41" s="158">
        <v>4864892</v>
      </c>
      <c r="D41" s="162" t="s">
        <v>12</v>
      </c>
      <c r="E41" s="251" t="s">
        <v>338</v>
      </c>
      <c r="F41" s="163">
        <v>-500</v>
      </c>
      <c r="G41" s="332">
        <v>999028</v>
      </c>
      <c r="H41" s="333">
        <v>999028</v>
      </c>
      <c r="I41" s="421">
        <f>G41-H41</f>
        <v>0</v>
      </c>
      <c r="J41" s="421">
        <f>$F41*I41</f>
        <v>0</v>
      </c>
      <c r="K41" s="421">
        <f>J41/1000000</f>
        <v>0</v>
      </c>
      <c r="L41" s="332">
        <v>16662</v>
      </c>
      <c r="M41" s="333">
        <v>16662</v>
      </c>
      <c r="N41" s="418">
        <f>L41-M41</f>
        <v>0</v>
      </c>
      <c r="O41" s="418">
        <f>$F41*N41</f>
        <v>0</v>
      </c>
      <c r="P41" s="418">
        <f>O41/1000000</f>
        <v>0</v>
      </c>
      <c r="Q41" s="491"/>
    </row>
    <row r="42" spans="1:17" ht="17.25" customHeight="1">
      <c r="A42" s="156">
        <v>27</v>
      </c>
      <c r="B42" s="157" t="s">
        <v>392</v>
      </c>
      <c r="C42" s="158">
        <v>4865048</v>
      </c>
      <c r="D42" s="162" t="s">
        <v>12</v>
      </c>
      <c r="E42" s="251" t="s">
        <v>338</v>
      </c>
      <c r="F42" s="161">
        <v>-250</v>
      </c>
      <c r="G42" s="332">
        <v>999862</v>
      </c>
      <c r="H42" s="333">
        <v>999862</v>
      </c>
      <c r="I42" s="472">
        <f>G42-H42</f>
        <v>0</v>
      </c>
      <c r="J42" s="472">
        <f>$F42*I42</f>
        <v>0</v>
      </c>
      <c r="K42" s="472">
        <f>J42/1000000</f>
        <v>0</v>
      </c>
      <c r="L42" s="332">
        <v>999849</v>
      </c>
      <c r="M42" s="333">
        <v>999849</v>
      </c>
      <c r="N42" s="269">
        <f>L42-M42</f>
        <v>0</v>
      </c>
      <c r="O42" s="269">
        <f>$F42*N42</f>
        <v>0</v>
      </c>
      <c r="P42" s="269">
        <f>O42/1000000</f>
        <v>0</v>
      </c>
      <c r="Q42" s="491"/>
    </row>
    <row r="43" spans="1:17" ht="17.25" customHeight="1">
      <c r="A43" s="156">
        <v>28</v>
      </c>
      <c r="B43" s="157" t="s">
        <v>116</v>
      </c>
      <c r="C43" s="158">
        <v>4902508</v>
      </c>
      <c r="D43" s="162" t="s">
        <v>12</v>
      </c>
      <c r="E43" s="251" t="s">
        <v>338</v>
      </c>
      <c r="F43" s="158">
        <v>-833.33</v>
      </c>
      <c r="G43" s="332">
        <v>2</v>
      </c>
      <c r="H43" s="333">
        <v>2</v>
      </c>
      <c r="I43" s="421">
        <f>G43-H43</f>
        <v>0</v>
      </c>
      <c r="J43" s="421">
        <f>$F43*I43</f>
        <v>0</v>
      </c>
      <c r="K43" s="421">
        <f>J43/1000000</f>
        <v>0</v>
      </c>
      <c r="L43" s="332">
        <v>999580</v>
      </c>
      <c r="M43" s="333">
        <v>999850</v>
      </c>
      <c r="N43" s="418">
        <f>L43-M43</f>
        <v>-270</v>
      </c>
      <c r="O43" s="418">
        <f>$F43*N43</f>
        <v>224999.1</v>
      </c>
      <c r="P43" s="418">
        <f>O43/1000000</f>
        <v>0.2249991</v>
      </c>
      <c r="Q43" s="491"/>
    </row>
    <row r="44" spans="1:17" ht="16.5" customHeight="1" thickBot="1">
      <c r="A44" s="156"/>
      <c r="B44" s="449"/>
      <c r="C44" s="449"/>
      <c r="D44" s="449"/>
      <c r="E44" s="449"/>
      <c r="F44" s="172"/>
      <c r="G44" s="173"/>
      <c r="H44" s="449"/>
      <c r="I44" s="449"/>
      <c r="J44" s="449"/>
      <c r="K44" s="172"/>
      <c r="L44" s="173"/>
      <c r="M44" s="449"/>
      <c r="N44" s="449"/>
      <c r="O44" s="449"/>
      <c r="P44" s="172"/>
      <c r="Q44" s="173"/>
    </row>
    <row r="45" spans="1:17" ht="18" customHeight="1" thickTop="1">
      <c r="A45" s="155"/>
      <c r="B45" s="157"/>
      <c r="C45" s="158"/>
      <c r="D45" s="159"/>
      <c r="E45" s="251"/>
      <c r="F45" s="158"/>
      <c r="G45" s="158"/>
      <c r="H45" s="392"/>
      <c r="I45" s="392"/>
      <c r="J45" s="392"/>
      <c r="K45" s="392"/>
      <c r="L45" s="507"/>
      <c r="M45" s="392"/>
      <c r="N45" s="392"/>
      <c r="O45" s="392"/>
      <c r="P45" s="392"/>
      <c r="Q45" s="466"/>
    </row>
    <row r="46" spans="1:17" ht="21" customHeight="1" thickBot="1">
      <c r="A46" s="176"/>
      <c r="B46" s="395"/>
      <c r="C46" s="169"/>
      <c r="D46" s="171"/>
      <c r="E46" s="168"/>
      <c r="F46" s="169"/>
      <c r="G46" s="169"/>
      <c r="H46" s="508"/>
      <c r="I46" s="508"/>
      <c r="J46" s="508"/>
      <c r="K46" s="508"/>
      <c r="L46" s="508"/>
      <c r="M46" s="508"/>
      <c r="N46" s="508"/>
      <c r="O46" s="508"/>
      <c r="P46" s="508"/>
      <c r="Q46" s="509" t="str">
        <f>NDPL!Q1</f>
        <v>JUNE-2018</v>
      </c>
    </row>
    <row r="47" spans="1:17" ht="21.75" customHeight="1" thickTop="1">
      <c r="A47" s="153"/>
      <c r="B47" s="398" t="s">
        <v>340</v>
      </c>
      <c r="C47" s="158"/>
      <c r="D47" s="159"/>
      <c r="E47" s="251"/>
      <c r="F47" s="158"/>
      <c r="G47" s="399"/>
      <c r="H47" s="392"/>
      <c r="I47" s="392"/>
      <c r="J47" s="392"/>
      <c r="K47" s="392"/>
      <c r="L47" s="399"/>
      <c r="M47" s="392"/>
      <c r="N47" s="392"/>
      <c r="O47" s="392"/>
      <c r="P47" s="510"/>
      <c r="Q47" s="511"/>
    </row>
    <row r="48" spans="1:17" ht="21" customHeight="1">
      <c r="A48" s="156"/>
      <c r="B48" s="448" t="s">
        <v>382</v>
      </c>
      <c r="C48" s="158"/>
      <c r="D48" s="159"/>
      <c r="E48" s="251"/>
      <c r="F48" s="158"/>
      <c r="G48" s="103"/>
      <c r="H48" s="392"/>
      <c r="I48" s="392"/>
      <c r="J48" s="392"/>
      <c r="K48" s="392"/>
      <c r="L48" s="103"/>
      <c r="M48" s="392"/>
      <c r="N48" s="392"/>
      <c r="O48" s="392"/>
      <c r="P48" s="392"/>
      <c r="Q48" s="512"/>
    </row>
    <row r="49" spans="1:17" ht="18">
      <c r="A49" s="156">
        <v>29</v>
      </c>
      <c r="B49" s="157" t="s">
        <v>383</v>
      </c>
      <c r="C49" s="158">
        <v>4864910</v>
      </c>
      <c r="D49" s="162" t="s">
        <v>12</v>
      </c>
      <c r="E49" s="251" t="s">
        <v>338</v>
      </c>
      <c r="F49" s="158">
        <v>-1000</v>
      </c>
      <c r="G49" s="446">
        <v>999923</v>
      </c>
      <c r="H49" s="333">
        <v>999923</v>
      </c>
      <c r="I49" s="418">
        <f>G49-H49</f>
        <v>0</v>
      </c>
      <c r="J49" s="418">
        <f>$F49*I49</f>
        <v>0</v>
      </c>
      <c r="K49" s="418">
        <f>J49/1000000</f>
        <v>0</v>
      </c>
      <c r="L49" s="446">
        <v>998390</v>
      </c>
      <c r="M49" s="333">
        <v>999494</v>
      </c>
      <c r="N49" s="418">
        <f>L49-M49</f>
        <v>-1104</v>
      </c>
      <c r="O49" s="418">
        <f>$F49*N49</f>
        <v>1104000</v>
      </c>
      <c r="P49" s="418">
        <f>O49/1000000</f>
        <v>1.104</v>
      </c>
      <c r="Q49" s="513" t="s">
        <v>461</v>
      </c>
    </row>
    <row r="50" spans="1:17" ht="18">
      <c r="A50" s="156">
        <v>30</v>
      </c>
      <c r="B50" s="157" t="s">
        <v>394</v>
      </c>
      <c r="C50" s="158">
        <v>5128457</v>
      </c>
      <c r="D50" s="162" t="s">
        <v>12</v>
      </c>
      <c r="E50" s="251" t="s">
        <v>338</v>
      </c>
      <c r="F50" s="158">
        <v>-500</v>
      </c>
      <c r="G50" s="446">
        <v>961634</v>
      </c>
      <c r="H50" s="333">
        <v>961634</v>
      </c>
      <c r="I50" s="275">
        <f>G50-H50</f>
        <v>0</v>
      </c>
      <c r="J50" s="275">
        <f>$F50*I50</f>
        <v>0</v>
      </c>
      <c r="K50" s="275">
        <f>J50/1000000</f>
        <v>0</v>
      </c>
      <c r="L50" s="446">
        <v>994886</v>
      </c>
      <c r="M50" s="333">
        <v>997134</v>
      </c>
      <c r="N50" s="275">
        <f>L50-M50</f>
        <v>-2248</v>
      </c>
      <c r="O50" s="275">
        <f>$F50*N50</f>
        <v>1124000</v>
      </c>
      <c r="P50" s="275">
        <f>O50/1000000</f>
        <v>1.124</v>
      </c>
      <c r="Q50" s="513"/>
    </row>
    <row r="51" spans="1:17" ht="18">
      <c r="A51" s="156"/>
      <c r="B51" s="448" t="s">
        <v>386</v>
      </c>
      <c r="C51" s="158"/>
      <c r="D51" s="162"/>
      <c r="E51" s="251"/>
      <c r="F51" s="158"/>
      <c r="G51" s="332"/>
      <c r="H51" s="333"/>
      <c r="I51" s="418"/>
      <c r="J51" s="418"/>
      <c r="K51" s="418"/>
      <c r="L51" s="332"/>
      <c r="M51" s="333"/>
      <c r="N51" s="418"/>
      <c r="O51" s="418"/>
      <c r="P51" s="418"/>
      <c r="Q51" s="513"/>
    </row>
    <row r="52" spans="1:17" ht="18">
      <c r="A52" s="156">
        <v>31</v>
      </c>
      <c r="B52" s="157" t="s">
        <v>383</v>
      </c>
      <c r="C52" s="158">
        <v>4864891</v>
      </c>
      <c r="D52" s="162" t="s">
        <v>12</v>
      </c>
      <c r="E52" s="251" t="s">
        <v>338</v>
      </c>
      <c r="F52" s="158">
        <v>-2000</v>
      </c>
      <c r="G52" s="446">
        <v>998903</v>
      </c>
      <c r="H52" s="333">
        <v>998903</v>
      </c>
      <c r="I52" s="418">
        <f>G52-H52</f>
        <v>0</v>
      </c>
      <c r="J52" s="418">
        <f>$F52*I52</f>
        <v>0</v>
      </c>
      <c r="K52" s="418">
        <f>J52/1000000</f>
        <v>0</v>
      </c>
      <c r="L52" s="446">
        <v>998884</v>
      </c>
      <c r="M52" s="333">
        <v>999484</v>
      </c>
      <c r="N52" s="418">
        <f>L52-M52</f>
        <v>-600</v>
      </c>
      <c r="O52" s="418">
        <f>$F52*N52</f>
        <v>1200000</v>
      </c>
      <c r="P52" s="418">
        <f>O52/1000000</f>
        <v>1.2</v>
      </c>
      <c r="Q52" s="513"/>
    </row>
    <row r="53" spans="1:17" ht="18">
      <c r="A53" s="156">
        <v>32</v>
      </c>
      <c r="B53" s="157" t="s">
        <v>394</v>
      </c>
      <c r="C53" s="158">
        <v>4864925</v>
      </c>
      <c r="D53" s="162" t="s">
        <v>12</v>
      </c>
      <c r="E53" s="251" t="s">
        <v>338</v>
      </c>
      <c r="F53" s="158">
        <v>-1000</v>
      </c>
      <c r="G53" s="446">
        <v>989055</v>
      </c>
      <c r="H53" s="333">
        <v>989055</v>
      </c>
      <c r="I53" s="418">
        <f>G53-H53</f>
        <v>0</v>
      </c>
      <c r="J53" s="418">
        <f>$F53*I53</f>
        <v>0</v>
      </c>
      <c r="K53" s="418">
        <f>J53/1000000</f>
        <v>0</v>
      </c>
      <c r="L53" s="446">
        <v>997647</v>
      </c>
      <c r="M53" s="333">
        <v>998851</v>
      </c>
      <c r="N53" s="418">
        <f>L53-M53</f>
        <v>-1204</v>
      </c>
      <c r="O53" s="418">
        <f>$F53*N53</f>
        <v>1204000</v>
      </c>
      <c r="P53" s="418">
        <f>O53/1000000</f>
        <v>1.204</v>
      </c>
      <c r="Q53" s="513"/>
    </row>
    <row r="54" spans="1:17" ht="18" customHeight="1">
      <c r="A54" s="156"/>
      <c r="B54" s="164" t="s">
        <v>184</v>
      </c>
      <c r="C54" s="158"/>
      <c r="D54" s="159"/>
      <c r="E54" s="251"/>
      <c r="F54" s="163"/>
      <c r="G54" s="103"/>
      <c r="H54" s="392"/>
      <c r="I54" s="392"/>
      <c r="J54" s="392"/>
      <c r="K54" s="392"/>
      <c r="L54" s="393"/>
      <c r="M54" s="392"/>
      <c r="N54" s="392"/>
      <c r="O54" s="392"/>
      <c r="P54" s="392"/>
      <c r="Q54" s="458"/>
    </row>
    <row r="55" spans="1:17" ht="18">
      <c r="A55" s="156">
        <v>33</v>
      </c>
      <c r="B55" s="166" t="s">
        <v>205</v>
      </c>
      <c r="C55" s="158">
        <v>4865133</v>
      </c>
      <c r="D55" s="162" t="s">
        <v>12</v>
      </c>
      <c r="E55" s="251" t="s">
        <v>338</v>
      </c>
      <c r="F55" s="163">
        <v>100</v>
      </c>
      <c r="G55" s="332">
        <v>435903</v>
      </c>
      <c r="H55" s="333">
        <v>436106</v>
      </c>
      <c r="I55" s="418">
        <f>G55-H55</f>
        <v>-203</v>
      </c>
      <c r="J55" s="418">
        <f>$F55*I55</f>
        <v>-20300</v>
      </c>
      <c r="K55" s="418">
        <f>J55/1000000</f>
        <v>-0.0203</v>
      </c>
      <c r="L55" s="332">
        <v>47450</v>
      </c>
      <c r="M55" s="333">
        <v>48706</v>
      </c>
      <c r="N55" s="418">
        <f>L55-M55</f>
        <v>-1256</v>
      </c>
      <c r="O55" s="418">
        <f>$F55*N55</f>
        <v>-125600</v>
      </c>
      <c r="P55" s="418">
        <f>O55/1000000</f>
        <v>-0.1256</v>
      </c>
      <c r="Q55" s="458"/>
    </row>
    <row r="56" spans="1:17" ht="18" customHeight="1">
      <c r="A56" s="156"/>
      <c r="B56" s="164" t="s">
        <v>186</v>
      </c>
      <c r="C56" s="158"/>
      <c r="D56" s="162"/>
      <c r="E56" s="251"/>
      <c r="F56" s="163"/>
      <c r="G56" s="103"/>
      <c r="H56" s="392"/>
      <c r="I56" s="418"/>
      <c r="J56" s="418"/>
      <c r="K56" s="418"/>
      <c r="L56" s="393"/>
      <c r="M56" s="392"/>
      <c r="N56" s="418"/>
      <c r="O56" s="418"/>
      <c r="P56" s="418"/>
      <c r="Q56" s="458"/>
    </row>
    <row r="57" spans="1:17" ht="18" customHeight="1">
      <c r="A57" s="156">
        <v>34</v>
      </c>
      <c r="B57" s="157" t="s">
        <v>173</v>
      </c>
      <c r="C57" s="158">
        <v>4902554</v>
      </c>
      <c r="D57" s="162" t="s">
        <v>12</v>
      </c>
      <c r="E57" s="251" t="s">
        <v>338</v>
      </c>
      <c r="F57" s="163">
        <v>75</v>
      </c>
      <c r="G57" s="446">
        <v>0</v>
      </c>
      <c r="H57" s="333">
        <v>0</v>
      </c>
      <c r="I57" s="418">
        <f>G57-H57</f>
        <v>0</v>
      </c>
      <c r="J57" s="418">
        <f>$F57*I57</f>
        <v>0</v>
      </c>
      <c r="K57" s="418">
        <f>J57/1000000</f>
        <v>0</v>
      </c>
      <c r="L57" s="446">
        <v>0</v>
      </c>
      <c r="M57" s="333">
        <v>0</v>
      </c>
      <c r="N57" s="418">
        <f>L57-M57</f>
        <v>0</v>
      </c>
      <c r="O57" s="418">
        <f>$F57*N57</f>
        <v>0</v>
      </c>
      <c r="P57" s="418">
        <f>O57/1000000</f>
        <v>0</v>
      </c>
      <c r="Q57" s="470" t="s">
        <v>469</v>
      </c>
    </row>
    <row r="58" spans="1:17" ht="18" customHeight="1">
      <c r="A58" s="156"/>
      <c r="B58" s="164" t="s">
        <v>167</v>
      </c>
      <c r="C58" s="158"/>
      <c r="D58" s="162"/>
      <c r="E58" s="251"/>
      <c r="F58" s="163"/>
      <c r="G58" s="103"/>
      <c r="H58" s="392"/>
      <c r="I58" s="418"/>
      <c r="J58" s="418"/>
      <c r="K58" s="418"/>
      <c r="L58" s="393"/>
      <c r="M58" s="392"/>
      <c r="N58" s="418"/>
      <c r="O58" s="418"/>
      <c r="P58" s="418"/>
      <c r="Q58" s="458"/>
    </row>
    <row r="59" spans="1:17" ht="18" customHeight="1">
      <c r="A59" s="156">
        <v>35</v>
      </c>
      <c r="B59" s="157" t="s">
        <v>180</v>
      </c>
      <c r="C59" s="158">
        <v>4865093</v>
      </c>
      <c r="D59" s="162" t="s">
        <v>12</v>
      </c>
      <c r="E59" s="251" t="s">
        <v>338</v>
      </c>
      <c r="F59" s="163">
        <v>100</v>
      </c>
      <c r="G59" s="446">
        <v>96928</v>
      </c>
      <c r="H59" s="333">
        <v>96782</v>
      </c>
      <c r="I59" s="418">
        <f>G59-H59</f>
        <v>146</v>
      </c>
      <c r="J59" s="418">
        <f>$F59*I59</f>
        <v>14600</v>
      </c>
      <c r="K59" s="418">
        <f>J59/1000000</f>
        <v>0.0146</v>
      </c>
      <c r="L59" s="446">
        <v>73884</v>
      </c>
      <c r="M59" s="333">
        <v>73255</v>
      </c>
      <c r="N59" s="418">
        <f>L59-M59</f>
        <v>629</v>
      </c>
      <c r="O59" s="418">
        <f>$F59*N59</f>
        <v>62900</v>
      </c>
      <c r="P59" s="418">
        <f>O59/1000000</f>
        <v>0.0629</v>
      </c>
      <c r="Q59" s="458"/>
    </row>
    <row r="60" spans="1:17" ht="19.5" customHeight="1">
      <c r="A60" s="156">
        <v>36</v>
      </c>
      <c r="B60" s="160" t="s">
        <v>181</v>
      </c>
      <c r="C60" s="158">
        <v>4865094</v>
      </c>
      <c r="D60" s="162" t="s">
        <v>12</v>
      </c>
      <c r="E60" s="251" t="s">
        <v>338</v>
      </c>
      <c r="F60" s="163">
        <v>100</v>
      </c>
      <c r="G60" s="446">
        <v>106254</v>
      </c>
      <c r="H60" s="333">
        <v>106204</v>
      </c>
      <c r="I60" s="418">
        <f>G60-H60</f>
        <v>50</v>
      </c>
      <c r="J60" s="418">
        <f>$F60*I60</f>
        <v>5000</v>
      </c>
      <c r="K60" s="418">
        <f>J60/1000000</f>
        <v>0.005</v>
      </c>
      <c r="L60" s="446">
        <v>77353</v>
      </c>
      <c r="M60" s="333">
        <v>75947</v>
      </c>
      <c r="N60" s="418">
        <f>L60-M60</f>
        <v>1406</v>
      </c>
      <c r="O60" s="418">
        <f>$F60*N60</f>
        <v>140600</v>
      </c>
      <c r="P60" s="418">
        <f>O60/1000000</f>
        <v>0.1406</v>
      </c>
      <c r="Q60" s="458"/>
    </row>
    <row r="61" spans="1:17" ht="22.5" customHeight="1">
      <c r="A61" s="156">
        <v>37</v>
      </c>
      <c r="B61" s="166" t="s">
        <v>204</v>
      </c>
      <c r="C61" s="158">
        <v>5269199</v>
      </c>
      <c r="D61" s="162" t="s">
        <v>12</v>
      </c>
      <c r="E61" s="251" t="s">
        <v>338</v>
      </c>
      <c r="F61" s="163">
        <v>100</v>
      </c>
      <c r="G61" s="446">
        <v>28118</v>
      </c>
      <c r="H61" s="447">
        <v>28118</v>
      </c>
      <c r="I61" s="421">
        <f>G61-H61</f>
        <v>0</v>
      </c>
      <c r="J61" s="421">
        <f>$F61*I61</f>
        <v>0</v>
      </c>
      <c r="K61" s="421">
        <f>J61/1000000</f>
        <v>0</v>
      </c>
      <c r="L61" s="446">
        <v>39372</v>
      </c>
      <c r="M61" s="447">
        <v>34465</v>
      </c>
      <c r="N61" s="421">
        <f>L61-M61</f>
        <v>4907</v>
      </c>
      <c r="O61" s="421">
        <f>$F61*N61</f>
        <v>490700</v>
      </c>
      <c r="P61" s="421">
        <f>O61/1000000</f>
        <v>0.4907</v>
      </c>
      <c r="Q61" s="623"/>
    </row>
    <row r="62" spans="1:17" ht="19.5" customHeight="1">
      <c r="A62" s="156"/>
      <c r="B62" s="164" t="s">
        <v>173</v>
      </c>
      <c r="C62" s="158"/>
      <c r="D62" s="162"/>
      <c r="E62" s="159"/>
      <c r="F62" s="163"/>
      <c r="G62" s="332"/>
      <c r="H62" s="333"/>
      <c r="I62" s="418"/>
      <c r="J62" s="418"/>
      <c r="K62" s="418"/>
      <c r="L62" s="393"/>
      <c r="M62" s="392"/>
      <c r="N62" s="418"/>
      <c r="O62" s="418"/>
      <c r="P62" s="418"/>
      <c r="Q62" s="458"/>
    </row>
    <row r="63" spans="1:17" ht="13.5" thickBot="1">
      <c r="A63" s="156">
        <v>38</v>
      </c>
      <c r="B63" s="157" t="s">
        <v>174</v>
      </c>
      <c r="C63" s="169">
        <v>4865151</v>
      </c>
      <c r="D63" s="170" t="s">
        <v>12</v>
      </c>
      <c r="E63" s="171" t="s">
        <v>13</v>
      </c>
      <c r="F63" s="176">
        <v>100</v>
      </c>
      <c r="G63" s="757">
        <v>1248</v>
      </c>
      <c r="H63" s="176">
        <v>0</v>
      </c>
      <c r="I63" s="176">
        <f>G63-H63</f>
        <v>1248</v>
      </c>
      <c r="J63" s="176">
        <f>$F63*I63</f>
        <v>124800</v>
      </c>
      <c r="K63" s="176">
        <f>J63/1000000</f>
        <v>0.1248</v>
      </c>
      <c r="L63" s="167">
        <v>226</v>
      </c>
      <c r="M63" s="176">
        <v>0</v>
      </c>
      <c r="N63" s="176">
        <f>L63-M63</f>
        <v>226</v>
      </c>
      <c r="O63" s="176">
        <f>$F63*N63</f>
        <v>22600</v>
      </c>
      <c r="P63" s="176">
        <f>O63/1000000</f>
        <v>0.0226</v>
      </c>
      <c r="Q63" s="514" t="s">
        <v>471</v>
      </c>
    </row>
    <row r="64" spans="1:20" s="497" customFormat="1" ht="15.75" customHeight="1" thickBot="1" thickTop="1">
      <c r="A64" s="167"/>
      <c r="B64" s="449"/>
      <c r="R64" s="253"/>
      <c r="S64" s="253"/>
      <c r="T64" s="253"/>
    </row>
    <row r="65" spans="1:20" ht="15.75" customHeight="1" thickTop="1">
      <c r="A65" s="515"/>
      <c r="B65" s="515"/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90"/>
      <c r="R65" s="90"/>
      <c r="S65" s="90"/>
      <c r="T65" s="90"/>
    </row>
    <row r="66" spans="1:20" ht="24" thickBot="1">
      <c r="A66" s="390" t="s">
        <v>356</v>
      </c>
      <c r="G66" s="494"/>
      <c r="H66" s="494"/>
      <c r="I66" s="46" t="s">
        <v>387</v>
      </c>
      <c r="J66" s="494"/>
      <c r="K66" s="494"/>
      <c r="L66" s="494"/>
      <c r="M66" s="494"/>
      <c r="N66" s="46" t="s">
        <v>388</v>
      </c>
      <c r="O66" s="494"/>
      <c r="P66" s="494"/>
      <c r="R66" s="90"/>
      <c r="S66" s="90"/>
      <c r="T66" s="90"/>
    </row>
    <row r="67" spans="1:20" ht="39.75" thickBot="1" thickTop="1">
      <c r="A67" s="516" t="s">
        <v>8</v>
      </c>
      <c r="B67" s="517" t="s">
        <v>9</v>
      </c>
      <c r="C67" s="518" t="s">
        <v>1</v>
      </c>
      <c r="D67" s="518" t="s">
        <v>2</v>
      </c>
      <c r="E67" s="518" t="s">
        <v>3</v>
      </c>
      <c r="F67" s="518" t="s">
        <v>10</v>
      </c>
      <c r="G67" s="516" t="str">
        <f>G5</f>
        <v>FINAL READING 30/06/2018</v>
      </c>
      <c r="H67" s="518" t="str">
        <f>H5</f>
        <v>INTIAL READING 01/06/2018</v>
      </c>
      <c r="I67" s="518" t="s">
        <v>4</v>
      </c>
      <c r="J67" s="518" t="s">
        <v>5</v>
      </c>
      <c r="K67" s="518" t="s">
        <v>6</v>
      </c>
      <c r="L67" s="516" t="str">
        <f>G67</f>
        <v>FINAL READING 30/06/2018</v>
      </c>
      <c r="M67" s="518" t="str">
        <f>H67</f>
        <v>INTIAL READING 01/06/2018</v>
      </c>
      <c r="N67" s="518" t="s">
        <v>4</v>
      </c>
      <c r="O67" s="518" t="s">
        <v>5</v>
      </c>
      <c r="P67" s="518" t="s">
        <v>6</v>
      </c>
      <c r="Q67" s="519" t="s">
        <v>301</v>
      </c>
      <c r="R67" s="90"/>
      <c r="S67" s="90"/>
      <c r="T67" s="90"/>
    </row>
    <row r="68" spans="1:20" ht="15.75" customHeight="1" thickTop="1">
      <c r="A68" s="520"/>
      <c r="B68" s="448" t="s">
        <v>382</v>
      </c>
      <c r="C68" s="521"/>
      <c r="D68" s="521"/>
      <c r="E68" s="521"/>
      <c r="F68" s="522"/>
      <c r="G68" s="521"/>
      <c r="H68" s="521"/>
      <c r="I68" s="521"/>
      <c r="J68" s="521"/>
      <c r="K68" s="522"/>
      <c r="L68" s="521"/>
      <c r="M68" s="521"/>
      <c r="N68" s="521"/>
      <c r="O68" s="521"/>
      <c r="P68" s="521"/>
      <c r="Q68" s="523"/>
      <c r="R68" s="90"/>
      <c r="S68" s="90"/>
      <c r="T68" s="90"/>
    </row>
    <row r="69" spans="1:20" ht="15.75" customHeight="1">
      <c r="A69" s="156">
        <v>1</v>
      </c>
      <c r="B69" s="157" t="s">
        <v>428</v>
      </c>
      <c r="C69" s="158">
        <v>5295127</v>
      </c>
      <c r="D69" s="339" t="s">
        <v>12</v>
      </c>
      <c r="E69" s="318" t="s">
        <v>338</v>
      </c>
      <c r="F69" s="163">
        <v>-100</v>
      </c>
      <c r="G69" s="332">
        <v>344184</v>
      </c>
      <c r="H69" s="333">
        <v>344183</v>
      </c>
      <c r="I69" s="333">
        <f>G69-H69</f>
        <v>1</v>
      </c>
      <c r="J69" s="333">
        <f>$F69*I69</f>
        <v>-100</v>
      </c>
      <c r="K69" s="334">
        <f>J69/1000000</f>
        <v>-0.0001</v>
      </c>
      <c r="L69" s="332">
        <v>986691</v>
      </c>
      <c r="M69" s="333">
        <v>987708</v>
      </c>
      <c r="N69" s="333">
        <f>L69-M69</f>
        <v>-1017</v>
      </c>
      <c r="O69" s="333">
        <f>$F69*N69</f>
        <v>101700</v>
      </c>
      <c r="P69" s="334">
        <f>O69/1000000</f>
        <v>0.1017</v>
      </c>
      <c r="Q69" s="470"/>
      <c r="R69" s="90"/>
      <c r="S69" s="90"/>
      <c r="T69" s="90"/>
    </row>
    <row r="70" spans="1:20" ht="15.75" customHeight="1">
      <c r="A70" s="156"/>
      <c r="B70" s="157"/>
      <c r="C70" s="158"/>
      <c r="D70" s="339"/>
      <c r="E70" s="318"/>
      <c r="F70" s="163">
        <v>-100</v>
      </c>
      <c r="G70" s="332"/>
      <c r="H70" s="333"/>
      <c r="I70" s="333"/>
      <c r="J70" s="333"/>
      <c r="K70" s="334"/>
      <c r="L70" s="332">
        <v>10657</v>
      </c>
      <c r="M70" s="333">
        <v>10334</v>
      </c>
      <c r="N70" s="333">
        <f>L70-M70</f>
        <v>323</v>
      </c>
      <c r="O70" s="333">
        <f>$F70*N70</f>
        <v>-32300</v>
      </c>
      <c r="P70" s="334">
        <f>O70/1000000</f>
        <v>-0.0323</v>
      </c>
      <c r="Q70" s="470"/>
      <c r="R70" s="90"/>
      <c r="S70" s="90"/>
      <c r="T70" s="90"/>
    </row>
    <row r="71" spans="1:20" ht="15.75" customHeight="1">
      <c r="A71" s="156">
        <v>2</v>
      </c>
      <c r="B71" s="157" t="s">
        <v>431</v>
      </c>
      <c r="C71" s="158">
        <v>5128400</v>
      </c>
      <c r="D71" s="339" t="s">
        <v>12</v>
      </c>
      <c r="E71" s="318" t="s">
        <v>338</v>
      </c>
      <c r="F71" s="163">
        <v>-1000</v>
      </c>
      <c r="G71" s="332">
        <v>4640</v>
      </c>
      <c r="H71" s="333">
        <v>4640</v>
      </c>
      <c r="I71" s="269">
        <f>G71-H71</f>
        <v>0</v>
      </c>
      <c r="J71" s="269">
        <f>$F71*I71</f>
        <v>0</v>
      </c>
      <c r="K71" s="269">
        <f>J71/1000000</f>
        <v>0</v>
      </c>
      <c r="L71" s="332">
        <v>766</v>
      </c>
      <c r="M71" s="333">
        <v>405</v>
      </c>
      <c r="N71" s="269">
        <f>L71-M71</f>
        <v>361</v>
      </c>
      <c r="O71" s="269">
        <f>$F71*N71</f>
        <v>-361000</v>
      </c>
      <c r="P71" s="269">
        <f>O71/1000000</f>
        <v>-0.361</v>
      </c>
      <c r="Q71" s="470"/>
      <c r="R71" s="90"/>
      <c r="S71" s="90"/>
      <c r="T71" s="90"/>
    </row>
    <row r="72" spans="1:20" ht="15.75" customHeight="1">
      <c r="A72" s="524"/>
      <c r="B72" s="308" t="s">
        <v>353</v>
      </c>
      <c r="C72" s="326"/>
      <c r="D72" s="339"/>
      <c r="E72" s="318"/>
      <c r="F72" s="163"/>
      <c r="G72" s="160"/>
      <c r="H72" s="160"/>
      <c r="I72" s="160"/>
      <c r="J72" s="160"/>
      <c r="K72" s="160"/>
      <c r="L72" s="524"/>
      <c r="M72" s="160"/>
      <c r="N72" s="160"/>
      <c r="O72" s="160"/>
      <c r="P72" s="160"/>
      <c r="Q72" s="470"/>
      <c r="R72" s="90"/>
      <c r="S72" s="90"/>
      <c r="T72" s="90"/>
    </row>
    <row r="73" spans="1:20" ht="15.75" customHeight="1">
      <c r="A73" s="156">
        <v>3</v>
      </c>
      <c r="B73" s="157" t="s">
        <v>354</v>
      </c>
      <c r="C73" s="158">
        <v>4902555</v>
      </c>
      <c r="D73" s="339" t="s">
        <v>12</v>
      </c>
      <c r="E73" s="318" t="s">
        <v>338</v>
      </c>
      <c r="F73" s="163">
        <v>-75</v>
      </c>
      <c r="G73" s="332">
        <v>10268</v>
      </c>
      <c r="H73" s="333">
        <v>10268</v>
      </c>
      <c r="I73" s="269">
        <f>G73-H73</f>
        <v>0</v>
      </c>
      <c r="J73" s="269">
        <f>$F73*I73</f>
        <v>0</v>
      </c>
      <c r="K73" s="269">
        <f>J73/1000000</f>
        <v>0</v>
      </c>
      <c r="L73" s="332">
        <v>15886</v>
      </c>
      <c r="M73" s="333">
        <v>15237</v>
      </c>
      <c r="N73" s="269">
        <f>L73-M73</f>
        <v>649</v>
      </c>
      <c r="O73" s="269">
        <f>$F73*N73</f>
        <v>-48675</v>
      </c>
      <c r="P73" s="269">
        <f>O73/1000000</f>
        <v>-0.048675</v>
      </c>
      <c r="Q73" s="470"/>
      <c r="R73" s="90"/>
      <c r="S73" s="90"/>
      <c r="T73" s="90"/>
    </row>
    <row r="74" spans="1:20" s="497" customFormat="1" ht="15.75" customHeight="1" thickBot="1">
      <c r="A74" s="167">
        <v>4</v>
      </c>
      <c r="B74" s="449" t="s">
        <v>355</v>
      </c>
      <c r="C74" s="169">
        <v>4902581</v>
      </c>
      <c r="D74" s="170" t="s">
        <v>12</v>
      </c>
      <c r="E74" s="171" t="s">
        <v>338</v>
      </c>
      <c r="F74" s="176">
        <v>-100</v>
      </c>
      <c r="G74" s="757">
        <v>4853</v>
      </c>
      <c r="H74" s="176">
        <v>4853</v>
      </c>
      <c r="I74" s="176">
        <f>G74-H74</f>
        <v>0</v>
      </c>
      <c r="J74" s="176">
        <f>$F74*I74</f>
        <v>0</v>
      </c>
      <c r="K74" s="176">
        <f>J74/1000000</f>
        <v>0</v>
      </c>
      <c r="L74" s="167">
        <v>7720</v>
      </c>
      <c r="M74" s="176">
        <v>6801</v>
      </c>
      <c r="N74" s="176">
        <f>L74-M74</f>
        <v>919</v>
      </c>
      <c r="O74" s="176">
        <f>$F74*N74</f>
        <v>-91900</v>
      </c>
      <c r="P74" s="176">
        <f>O74/1000000</f>
        <v>-0.0919</v>
      </c>
      <c r="Q74" s="514"/>
      <c r="R74" s="253"/>
      <c r="S74" s="253"/>
      <c r="T74" s="253"/>
    </row>
    <row r="75" spans="1:20" ht="15.75" customHeight="1" thickTop="1">
      <c r="A75" s="515"/>
      <c r="B75" s="515"/>
      <c r="C75" s="515"/>
      <c r="D75" s="515"/>
      <c r="E75" s="515"/>
      <c r="F75" s="515"/>
      <c r="G75" s="515"/>
      <c r="H75" s="515"/>
      <c r="I75" s="515"/>
      <c r="J75" s="515"/>
      <c r="K75" s="515"/>
      <c r="L75" s="515"/>
      <c r="M75" s="515"/>
      <c r="N75" s="515"/>
      <c r="O75" s="515"/>
      <c r="P75" s="515"/>
      <c r="Q75" s="90"/>
      <c r="R75" s="90"/>
      <c r="S75" s="90"/>
      <c r="T75" s="90"/>
    </row>
    <row r="76" spans="1:20" ht="15.75" customHeight="1">
      <c r="A76" s="515"/>
      <c r="B76" s="515"/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90"/>
      <c r="R76" s="90"/>
      <c r="S76" s="90"/>
      <c r="T76" s="90"/>
    </row>
    <row r="77" spans="1:16" ht="25.5" customHeight="1">
      <c r="A77" s="174" t="s">
        <v>330</v>
      </c>
      <c r="B77" s="502"/>
      <c r="C77" s="76"/>
      <c r="D77" s="502"/>
      <c r="E77" s="502"/>
      <c r="F77" s="502"/>
      <c r="G77" s="502"/>
      <c r="H77" s="502"/>
      <c r="I77" s="502"/>
      <c r="J77" s="502"/>
      <c r="K77" s="624">
        <f>SUM(K9:K63)+SUM(K69:K74)-K34</f>
        <v>-0.5574749</v>
      </c>
      <c r="L77" s="625"/>
      <c r="M77" s="625"/>
      <c r="N77" s="625"/>
      <c r="O77" s="625"/>
      <c r="P77" s="624">
        <f>SUM(P9:P63)+SUM(P69:P74)-P34</f>
        <v>7.38165707</v>
      </c>
    </row>
    <row r="78" spans="1:16" ht="12.75">
      <c r="A78" s="502"/>
      <c r="B78" s="502"/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</row>
    <row r="79" spans="1:16" ht="9.75" customHeight="1">
      <c r="A79" s="502"/>
      <c r="B79" s="502"/>
      <c r="C79" s="502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</row>
    <row r="80" spans="1:16" ht="12.75" hidden="1">
      <c r="A80" s="502"/>
      <c r="B80" s="502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</row>
    <row r="81" spans="1:16" ht="23.25" customHeight="1" thickBot="1">
      <c r="A81" s="502"/>
      <c r="B81" s="502"/>
      <c r="C81" s="626"/>
      <c r="D81" s="502"/>
      <c r="E81" s="502"/>
      <c r="F81" s="502"/>
      <c r="G81" s="502"/>
      <c r="H81" s="502"/>
      <c r="I81" s="502"/>
      <c r="J81" s="627"/>
      <c r="K81" s="572" t="s">
        <v>331</v>
      </c>
      <c r="L81" s="502"/>
      <c r="M81" s="502"/>
      <c r="N81" s="502"/>
      <c r="O81" s="502"/>
      <c r="P81" s="572" t="s">
        <v>332</v>
      </c>
    </row>
    <row r="82" spans="1:17" ht="20.25">
      <c r="A82" s="628"/>
      <c r="B82" s="629"/>
      <c r="C82" s="174"/>
      <c r="D82" s="560"/>
      <c r="E82" s="560"/>
      <c r="F82" s="560"/>
      <c r="G82" s="560"/>
      <c r="H82" s="560"/>
      <c r="I82" s="560"/>
      <c r="J82" s="630"/>
      <c r="K82" s="629"/>
      <c r="L82" s="629"/>
      <c r="M82" s="629"/>
      <c r="N82" s="629"/>
      <c r="O82" s="629"/>
      <c r="P82" s="629"/>
      <c r="Q82" s="561"/>
    </row>
    <row r="83" spans="1:17" ht="20.25">
      <c r="A83" s="239"/>
      <c r="B83" s="174" t="s">
        <v>328</v>
      </c>
      <c r="C83" s="174"/>
      <c r="D83" s="631"/>
      <c r="E83" s="631"/>
      <c r="F83" s="631"/>
      <c r="G83" s="631"/>
      <c r="H83" s="631"/>
      <c r="I83" s="631"/>
      <c r="J83" s="631"/>
      <c r="K83" s="632">
        <f>K77</f>
        <v>-0.5574749</v>
      </c>
      <c r="L83" s="633"/>
      <c r="M83" s="633"/>
      <c r="N83" s="633"/>
      <c r="O83" s="633"/>
      <c r="P83" s="632">
        <f>P77</f>
        <v>7.38165707</v>
      </c>
      <c r="Q83" s="562"/>
    </row>
    <row r="84" spans="1:17" ht="20.25">
      <c r="A84" s="239"/>
      <c r="B84" s="174"/>
      <c r="C84" s="174"/>
      <c r="D84" s="631"/>
      <c r="E84" s="631"/>
      <c r="F84" s="631"/>
      <c r="G84" s="631"/>
      <c r="H84" s="631"/>
      <c r="I84" s="634"/>
      <c r="J84" s="57"/>
      <c r="K84" s="619"/>
      <c r="L84" s="619"/>
      <c r="M84" s="619"/>
      <c r="N84" s="619"/>
      <c r="O84" s="619"/>
      <c r="P84" s="619"/>
      <c r="Q84" s="562"/>
    </row>
    <row r="85" spans="1:17" ht="20.25">
      <c r="A85" s="239"/>
      <c r="B85" s="174" t="s">
        <v>321</v>
      </c>
      <c r="C85" s="174"/>
      <c r="D85" s="631"/>
      <c r="E85" s="631"/>
      <c r="F85" s="631"/>
      <c r="G85" s="631"/>
      <c r="H85" s="631"/>
      <c r="I85" s="631"/>
      <c r="J85" s="631"/>
      <c r="K85" s="632">
        <f>'STEPPED UP GENCO'!K42</f>
        <v>0.036843369</v>
      </c>
      <c r="L85" s="632"/>
      <c r="M85" s="632"/>
      <c r="N85" s="632"/>
      <c r="O85" s="632"/>
      <c r="P85" s="632">
        <f>'STEPPED UP GENCO'!P42</f>
        <v>-0.15167115420000002</v>
      </c>
      <c r="Q85" s="562"/>
    </row>
    <row r="86" spans="1:17" ht="20.25">
      <c r="A86" s="239"/>
      <c r="B86" s="174"/>
      <c r="C86" s="174"/>
      <c r="D86" s="635"/>
      <c r="E86" s="635"/>
      <c r="F86" s="635"/>
      <c r="G86" s="635"/>
      <c r="H86" s="635"/>
      <c r="I86" s="636"/>
      <c r="J86" s="637"/>
      <c r="K86" s="494"/>
      <c r="L86" s="494"/>
      <c r="M86" s="494"/>
      <c r="N86" s="494"/>
      <c r="O86" s="494"/>
      <c r="P86" s="494"/>
      <c r="Q86" s="562"/>
    </row>
    <row r="87" spans="1:17" ht="20.25">
      <c r="A87" s="239"/>
      <c r="B87" s="174" t="s">
        <v>329</v>
      </c>
      <c r="C87" s="174"/>
      <c r="D87" s="494"/>
      <c r="E87" s="494"/>
      <c r="F87" s="494"/>
      <c r="G87" s="494"/>
      <c r="H87" s="494"/>
      <c r="I87" s="494"/>
      <c r="J87" s="494"/>
      <c r="K87" s="282">
        <f>SUM(K83:K86)</f>
        <v>-0.520631531</v>
      </c>
      <c r="L87" s="494"/>
      <c r="M87" s="494"/>
      <c r="N87" s="494"/>
      <c r="O87" s="494"/>
      <c r="P87" s="638">
        <f>SUM(P83:P86)</f>
        <v>7.2299859158</v>
      </c>
      <c r="Q87" s="562"/>
    </row>
    <row r="88" spans="1:17" ht="20.25">
      <c r="A88" s="586"/>
      <c r="B88" s="494"/>
      <c r="C88" s="174"/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562"/>
    </row>
    <row r="89" spans="1:17" ht="13.5" thickBot="1">
      <c r="A89" s="587"/>
      <c r="B89" s="563"/>
      <c r="C89" s="563"/>
      <c r="D89" s="563"/>
      <c r="E89" s="563"/>
      <c r="F89" s="563"/>
      <c r="G89" s="563"/>
      <c r="H89" s="563"/>
      <c r="I89" s="563"/>
      <c r="J89" s="563"/>
      <c r="K89" s="563"/>
      <c r="L89" s="563"/>
      <c r="M89" s="563"/>
      <c r="N89" s="563"/>
      <c r="O89" s="563"/>
      <c r="P89" s="563"/>
      <c r="Q89" s="564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34">
      <selection activeCell="A13" sqref="A13:IV13"/>
    </sheetView>
  </sheetViews>
  <sheetFormatPr defaultColWidth="9.140625" defaultRowHeight="12.75"/>
  <cols>
    <col min="1" max="1" width="4.7109375" style="454" customWidth="1"/>
    <col min="2" max="2" width="26.7109375" style="454" customWidth="1"/>
    <col min="3" max="3" width="18.57421875" style="454" customWidth="1"/>
    <col min="4" max="4" width="12.8515625" style="454" customWidth="1"/>
    <col min="5" max="5" width="22.140625" style="454" customWidth="1"/>
    <col min="6" max="6" width="14.421875" style="454" customWidth="1"/>
    <col min="7" max="7" width="15.57421875" style="454" customWidth="1"/>
    <col min="8" max="8" width="15.28125" style="454" customWidth="1"/>
    <col min="9" max="9" width="15.00390625" style="454" customWidth="1"/>
    <col min="10" max="10" width="16.7109375" style="454" customWidth="1"/>
    <col min="11" max="11" width="16.57421875" style="454" customWidth="1"/>
    <col min="12" max="12" width="17.140625" style="454" customWidth="1"/>
    <col min="13" max="13" width="14.7109375" style="454" customWidth="1"/>
    <col min="14" max="14" width="15.7109375" style="454" customWidth="1"/>
    <col min="15" max="15" width="18.28125" style="454" customWidth="1"/>
    <col min="16" max="16" width="17.140625" style="454" customWidth="1"/>
    <col min="17" max="17" width="22.00390625" style="454" customWidth="1"/>
    <col min="18" max="16384" width="9.140625" style="454" customWidth="1"/>
  </cols>
  <sheetData>
    <row r="1" ht="26.25" customHeight="1">
      <c r="A1" s="1" t="s">
        <v>231</v>
      </c>
    </row>
    <row r="2" spans="1:17" ht="23.25" customHeight="1">
      <c r="A2" s="2" t="s">
        <v>232</v>
      </c>
      <c r="P2" s="639" t="str">
        <f>NDPL!Q1</f>
        <v>JUNE-2018</v>
      </c>
      <c r="Q2" s="639"/>
    </row>
    <row r="3" ht="23.25">
      <c r="A3" s="180" t="s">
        <v>208</v>
      </c>
    </row>
    <row r="4" spans="1:16" ht="24" thickBot="1">
      <c r="A4" s="3"/>
      <c r="G4" s="494"/>
      <c r="H4" s="494"/>
      <c r="I4" s="46" t="s">
        <v>387</v>
      </c>
      <c r="J4" s="494"/>
      <c r="K4" s="494"/>
      <c r="L4" s="494"/>
      <c r="M4" s="494"/>
      <c r="N4" s="46" t="s">
        <v>388</v>
      </c>
      <c r="O4" s="494"/>
      <c r="P4" s="494"/>
    </row>
    <row r="5" spans="1:17" ht="51.75" customHeight="1" thickBot="1" thickTop="1">
      <c r="A5" s="516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30/06/2018</v>
      </c>
      <c r="H5" s="518" t="str">
        <f>NDPL!H5</f>
        <v>INTIAL READING 01/06/2018</v>
      </c>
      <c r="I5" s="518" t="s">
        <v>4</v>
      </c>
      <c r="J5" s="518" t="s">
        <v>5</v>
      </c>
      <c r="K5" s="518" t="s">
        <v>6</v>
      </c>
      <c r="L5" s="516" t="str">
        <f>NDPL!G5</f>
        <v>FINAL READING 30/06/2018</v>
      </c>
      <c r="M5" s="518" t="str">
        <f>NDPL!H5</f>
        <v>INTIAL READING 01/06/2018</v>
      </c>
      <c r="N5" s="518" t="s">
        <v>4</v>
      </c>
      <c r="O5" s="518" t="s">
        <v>5</v>
      </c>
      <c r="P5" s="518" t="s">
        <v>6</v>
      </c>
      <c r="Q5" s="519" t="s">
        <v>301</v>
      </c>
    </row>
    <row r="6" ht="14.25" thickBot="1" thickTop="1"/>
    <row r="7" spans="1:17" ht="24" customHeight="1" thickTop="1">
      <c r="A7" s="408" t="s">
        <v>225</v>
      </c>
      <c r="B7" s="58"/>
      <c r="C7" s="59"/>
      <c r="D7" s="59"/>
      <c r="E7" s="59"/>
      <c r="F7" s="59"/>
      <c r="G7" s="618"/>
      <c r="H7" s="616"/>
      <c r="I7" s="616"/>
      <c r="J7" s="616"/>
      <c r="K7" s="640"/>
      <c r="L7" s="641"/>
      <c r="M7" s="507"/>
      <c r="N7" s="616"/>
      <c r="O7" s="616"/>
      <c r="P7" s="642"/>
      <c r="Q7" s="548"/>
    </row>
    <row r="8" spans="1:17" ht="24" customHeight="1">
      <c r="A8" s="643" t="s">
        <v>209</v>
      </c>
      <c r="B8" s="86"/>
      <c r="C8" s="86"/>
      <c r="D8" s="86"/>
      <c r="E8" s="86"/>
      <c r="F8" s="86"/>
      <c r="G8" s="102"/>
      <c r="H8" s="619"/>
      <c r="I8" s="392"/>
      <c r="J8" s="392"/>
      <c r="K8" s="644"/>
      <c r="L8" s="393"/>
      <c r="M8" s="392"/>
      <c r="N8" s="392"/>
      <c r="O8" s="392"/>
      <c r="P8" s="645"/>
      <c r="Q8" s="458"/>
    </row>
    <row r="9" spans="1:17" ht="24" customHeight="1">
      <c r="A9" s="646" t="s">
        <v>210</v>
      </c>
      <c r="B9" s="86"/>
      <c r="C9" s="86"/>
      <c r="D9" s="86"/>
      <c r="E9" s="86"/>
      <c r="F9" s="86"/>
      <c r="G9" s="102"/>
      <c r="H9" s="619"/>
      <c r="I9" s="392"/>
      <c r="J9" s="392"/>
      <c r="K9" s="644"/>
      <c r="L9" s="393"/>
      <c r="M9" s="392"/>
      <c r="N9" s="392"/>
      <c r="O9" s="392"/>
      <c r="P9" s="645"/>
      <c r="Q9" s="458"/>
    </row>
    <row r="10" spans="1:17" ht="24" customHeight="1">
      <c r="A10" s="259">
        <v>1</v>
      </c>
      <c r="B10" s="261" t="s">
        <v>228</v>
      </c>
      <c r="C10" s="407">
        <v>5128430</v>
      </c>
      <c r="D10" s="263" t="s">
        <v>12</v>
      </c>
      <c r="E10" s="262" t="s">
        <v>338</v>
      </c>
      <c r="F10" s="263">
        <v>200</v>
      </c>
      <c r="G10" s="450">
        <v>3392</v>
      </c>
      <c r="H10" s="451">
        <v>3392</v>
      </c>
      <c r="I10" s="452">
        <f aca="true" t="shared" si="0" ref="I10:I15">G10-H10</f>
        <v>0</v>
      </c>
      <c r="J10" s="452">
        <f aca="true" t="shared" si="1" ref="J10:J15">$F10*I10</f>
        <v>0</v>
      </c>
      <c r="K10" s="473">
        <f aca="true" t="shared" si="2" ref="K10:K15">J10/1000000</f>
        <v>0</v>
      </c>
      <c r="L10" s="450">
        <v>26103</v>
      </c>
      <c r="M10" s="451">
        <v>26056</v>
      </c>
      <c r="N10" s="452">
        <f aca="true" t="shared" si="3" ref="N10:N15">L10-M10</f>
        <v>47</v>
      </c>
      <c r="O10" s="452">
        <f aca="true" t="shared" si="4" ref="O10:O15">$F10*N10</f>
        <v>9400</v>
      </c>
      <c r="P10" s="474">
        <f aca="true" t="shared" si="5" ref="P10:P15">O10/1000000</f>
        <v>0.0094</v>
      </c>
      <c r="Q10" s="458"/>
    </row>
    <row r="11" spans="1:17" ht="24" customHeight="1">
      <c r="A11" s="259">
        <v>2</v>
      </c>
      <c r="B11" s="261" t="s">
        <v>229</v>
      </c>
      <c r="C11" s="407">
        <v>4864849</v>
      </c>
      <c r="D11" s="263" t="s">
        <v>12</v>
      </c>
      <c r="E11" s="262" t="s">
        <v>338</v>
      </c>
      <c r="F11" s="263">
        <v>1000</v>
      </c>
      <c r="G11" s="450">
        <v>1728</v>
      </c>
      <c r="H11" s="451">
        <v>1728</v>
      </c>
      <c r="I11" s="452">
        <f t="shared" si="0"/>
        <v>0</v>
      </c>
      <c r="J11" s="452">
        <f t="shared" si="1"/>
        <v>0</v>
      </c>
      <c r="K11" s="473">
        <f t="shared" si="2"/>
        <v>0</v>
      </c>
      <c r="L11" s="450">
        <v>42415</v>
      </c>
      <c r="M11" s="451">
        <v>42416</v>
      </c>
      <c r="N11" s="452">
        <f t="shared" si="3"/>
        <v>-1</v>
      </c>
      <c r="O11" s="452">
        <f t="shared" si="4"/>
        <v>-1000</v>
      </c>
      <c r="P11" s="474">
        <f t="shared" si="5"/>
        <v>-0.001</v>
      </c>
      <c r="Q11" s="458"/>
    </row>
    <row r="12" spans="1:17" ht="24" customHeight="1">
      <c r="A12" s="259">
        <v>3</v>
      </c>
      <c r="B12" s="261" t="s">
        <v>211</v>
      </c>
      <c r="C12" s="407">
        <v>4864846</v>
      </c>
      <c r="D12" s="263" t="s">
        <v>12</v>
      </c>
      <c r="E12" s="262" t="s">
        <v>338</v>
      </c>
      <c r="F12" s="263">
        <v>1000</v>
      </c>
      <c r="G12" s="450">
        <v>4249</v>
      </c>
      <c r="H12" s="451">
        <v>4249</v>
      </c>
      <c r="I12" s="452">
        <f t="shared" si="0"/>
        <v>0</v>
      </c>
      <c r="J12" s="452">
        <f t="shared" si="1"/>
        <v>0</v>
      </c>
      <c r="K12" s="473">
        <f t="shared" si="2"/>
        <v>0</v>
      </c>
      <c r="L12" s="450">
        <v>52385</v>
      </c>
      <c r="M12" s="451">
        <v>52384</v>
      </c>
      <c r="N12" s="452">
        <f t="shared" si="3"/>
        <v>1</v>
      </c>
      <c r="O12" s="452">
        <f t="shared" si="4"/>
        <v>1000</v>
      </c>
      <c r="P12" s="474">
        <f t="shared" si="5"/>
        <v>0.001</v>
      </c>
      <c r="Q12" s="458"/>
    </row>
    <row r="13" spans="1:17" ht="24" customHeight="1">
      <c r="A13" s="259">
        <v>4</v>
      </c>
      <c r="B13" s="261" t="s">
        <v>212</v>
      </c>
      <c r="C13" s="407">
        <v>4864918</v>
      </c>
      <c r="D13" s="263" t="s">
        <v>12</v>
      </c>
      <c r="E13" s="262" t="s">
        <v>338</v>
      </c>
      <c r="F13" s="263">
        <v>400</v>
      </c>
      <c r="G13" s="450">
        <v>151</v>
      </c>
      <c r="H13" s="451">
        <v>151</v>
      </c>
      <c r="I13" s="452">
        <f t="shared" si="0"/>
        <v>0</v>
      </c>
      <c r="J13" s="452">
        <f t="shared" si="1"/>
        <v>0</v>
      </c>
      <c r="K13" s="473">
        <f t="shared" si="2"/>
        <v>0</v>
      </c>
      <c r="L13" s="450">
        <v>8021</v>
      </c>
      <c r="M13" s="451">
        <v>4235</v>
      </c>
      <c r="N13" s="452">
        <f t="shared" si="3"/>
        <v>3786</v>
      </c>
      <c r="O13" s="452">
        <f t="shared" si="4"/>
        <v>1514400</v>
      </c>
      <c r="P13" s="474">
        <f t="shared" si="5"/>
        <v>1.5144</v>
      </c>
      <c r="Q13" s="458"/>
    </row>
    <row r="14" spans="1:17" ht="24" customHeight="1">
      <c r="A14" s="259">
        <v>5</v>
      </c>
      <c r="B14" s="261" t="s">
        <v>396</v>
      </c>
      <c r="C14" s="407">
        <v>4864850</v>
      </c>
      <c r="D14" s="263" t="s">
        <v>12</v>
      </c>
      <c r="E14" s="262" t="s">
        <v>338</v>
      </c>
      <c r="F14" s="263">
        <v>1000</v>
      </c>
      <c r="G14" s="450">
        <v>6467</v>
      </c>
      <c r="H14" s="451">
        <v>6467</v>
      </c>
      <c r="I14" s="452">
        <f t="shared" si="0"/>
        <v>0</v>
      </c>
      <c r="J14" s="452">
        <f t="shared" si="1"/>
        <v>0</v>
      </c>
      <c r="K14" s="473">
        <f t="shared" si="2"/>
        <v>0</v>
      </c>
      <c r="L14" s="450">
        <v>12161</v>
      </c>
      <c r="M14" s="451">
        <v>12140</v>
      </c>
      <c r="N14" s="452">
        <f t="shared" si="3"/>
        <v>21</v>
      </c>
      <c r="O14" s="452">
        <f t="shared" si="4"/>
        <v>21000</v>
      </c>
      <c r="P14" s="474">
        <f t="shared" si="5"/>
        <v>0.021</v>
      </c>
      <c r="Q14" s="458"/>
    </row>
    <row r="15" spans="1:17" ht="24" customHeight="1">
      <c r="A15" s="259">
        <v>6</v>
      </c>
      <c r="B15" s="261" t="s">
        <v>395</v>
      </c>
      <c r="C15" s="407">
        <v>5128425</v>
      </c>
      <c r="D15" s="263" t="s">
        <v>12</v>
      </c>
      <c r="E15" s="262" t="s">
        <v>338</v>
      </c>
      <c r="F15" s="263">
        <v>400</v>
      </c>
      <c r="G15" s="450">
        <v>283</v>
      </c>
      <c r="H15" s="451">
        <v>283</v>
      </c>
      <c r="I15" s="452">
        <f t="shared" si="0"/>
        <v>0</v>
      </c>
      <c r="J15" s="452">
        <f t="shared" si="1"/>
        <v>0</v>
      </c>
      <c r="K15" s="473">
        <f t="shared" si="2"/>
        <v>0</v>
      </c>
      <c r="L15" s="450">
        <v>919</v>
      </c>
      <c r="M15" s="451">
        <v>615</v>
      </c>
      <c r="N15" s="452">
        <f t="shared" si="3"/>
        <v>304</v>
      </c>
      <c r="O15" s="452">
        <f t="shared" si="4"/>
        <v>121600</v>
      </c>
      <c r="P15" s="474">
        <f t="shared" si="5"/>
        <v>0.1216</v>
      </c>
      <c r="Q15" s="458"/>
    </row>
    <row r="16" spans="1:17" ht="24" customHeight="1">
      <c r="A16" s="647" t="s">
        <v>213</v>
      </c>
      <c r="B16" s="261"/>
      <c r="C16" s="407"/>
      <c r="D16" s="263"/>
      <c r="E16" s="261"/>
      <c r="F16" s="263"/>
      <c r="G16" s="648"/>
      <c r="H16" s="452"/>
      <c r="I16" s="452"/>
      <c r="J16" s="452"/>
      <c r="K16" s="473"/>
      <c r="L16" s="648"/>
      <c r="M16" s="452"/>
      <c r="N16" s="452"/>
      <c r="O16" s="452"/>
      <c r="P16" s="474"/>
      <c r="Q16" s="458"/>
    </row>
    <row r="17" spans="1:17" ht="24" customHeight="1">
      <c r="A17" s="259">
        <v>7</v>
      </c>
      <c r="B17" s="261" t="s">
        <v>230</v>
      </c>
      <c r="C17" s="407">
        <v>4864804</v>
      </c>
      <c r="D17" s="263" t="s">
        <v>12</v>
      </c>
      <c r="E17" s="262" t="s">
        <v>338</v>
      </c>
      <c r="F17" s="263">
        <v>200</v>
      </c>
      <c r="G17" s="450">
        <v>997572</v>
      </c>
      <c r="H17" s="451">
        <v>997572</v>
      </c>
      <c r="I17" s="452">
        <f>G17-H17</f>
        <v>0</v>
      </c>
      <c r="J17" s="452">
        <f>$F17*I17</f>
        <v>0</v>
      </c>
      <c r="K17" s="473">
        <f>J17/1000000</f>
        <v>0</v>
      </c>
      <c r="L17" s="450">
        <v>1001678</v>
      </c>
      <c r="M17" s="451">
        <v>999423</v>
      </c>
      <c r="N17" s="452">
        <f>L17-M17</f>
        <v>2255</v>
      </c>
      <c r="O17" s="452">
        <f>$F17*N17</f>
        <v>451000</v>
      </c>
      <c r="P17" s="474">
        <f>O17/1000000</f>
        <v>0.451</v>
      </c>
      <c r="Q17" s="458"/>
    </row>
    <row r="18" spans="1:17" ht="24" customHeight="1">
      <c r="A18" s="259">
        <v>8</v>
      </c>
      <c r="B18" s="261" t="s">
        <v>229</v>
      </c>
      <c r="C18" s="407">
        <v>4864845</v>
      </c>
      <c r="D18" s="263" t="s">
        <v>12</v>
      </c>
      <c r="E18" s="262" t="s">
        <v>338</v>
      </c>
      <c r="F18" s="263">
        <v>1000</v>
      </c>
      <c r="G18" s="450">
        <v>1022</v>
      </c>
      <c r="H18" s="451">
        <v>1022</v>
      </c>
      <c r="I18" s="452">
        <f>G18-H18</f>
        <v>0</v>
      </c>
      <c r="J18" s="452">
        <f>$F18*I18</f>
        <v>0</v>
      </c>
      <c r="K18" s="473">
        <f>J18/1000000</f>
        <v>0</v>
      </c>
      <c r="L18" s="450">
        <v>999474</v>
      </c>
      <c r="M18" s="451">
        <v>999839</v>
      </c>
      <c r="N18" s="452">
        <f>L18-M18</f>
        <v>-365</v>
      </c>
      <c r="O18" s="452">
        <f>$F18*N18</f>
        <v>-365000</v>
      </c>
      <c r="P18" s="474">
        <f>O18/1000000</f>
        <v>-0.365</v>
      </c>
      <c r="Q18" s="458"/>
    </row>
    <row r="19" spans="1:17" ht="24" customHeight="1">
      <c r="A19" s="260"/>
      <c r="B19" s="649" t="s">
        <v>224</v>
      </c>
      <c r="C19" s="650"/>
      <c r="D19" s="263"/>
      <c r="E19" s="261"/>
      <c r="F19" s="277"/>
      <c r="G19" s="393"/>
      <c r="H19" s="392"/>
      <c r="I19" s="392"/>
      <c r="J19" s="392"/>
      <c r="K19" s="651">
        <f>SUM(K10:K18)</f>
        <v>0</v>
      </c>
      <c r="L19" s="652"/>
      <c r="M19" s="653"/>
      <c r="N19" s="653"/>
      <c r="O19" s="653"/>
      <c r="P19" s="654">
        <f>SUM(P10:P18)</f>
        <v>1.7524</v>
      </c>
      <c r="Q19" s="458"/>
    </row>
    <row r="20" spans="1:17" ht="24" customHeight="1">
      <c r="A20" s="260"/>
      <c r="B20" s="149"/>
      <c r="C20" s="650"/>
      <c r="D20" s="263"/>
      <c r="E20" s="261"/>
      <c r="F20" s="277"/>
      <c r="G20" s="393"/>
      <c r="H20" s="392"/>
      <c r="I20" s="392"/>
      <c r="J20" s="392"/>
      <c r="K20" s="655"/>
      <c r="L20" s="393"/>
      <c r="M20" s="392"/>
      <c r="N20" s="392"/>
      <c r="O20" s="392"/>
      <c r="P20" s="656"/>
      <c r="Q20" s="458"/>
    </row>
    <row r="21" spans="1:17" ht="24" customHeight="1">
      <c r="A21" s="647" t="s">
        <v>214</v>
      </c>
      <c r="B21" s="86"/>
      <c r="C21" s="657"/>
      <c r="D21" s="277"/>
      <c r="E21" s="86"/>
      <c r="F21" s="277"/>
      <c r="G21" s="393"/>
      <c r="H21" s="392"/>
      <c r="I21" s="392"/>
      <c r="J21" s="392"/>
      <c r="K21" s="644"/>
      <c r="L21" s="393"/>
      <c r="M21" s="392"/>
      <c r="N21" s="392"/>
      <c r="O21" s="392"/>
      <c r="P21" s="645"/>
      <c r="Q21" s="458"/>
    </row>
    <row r="22" spans="1:17" ht="24" customHeight="1">
      <c r="A22" s="260"/>
      <c r="B22" s="86"/>
      <c r="C22" s="657"/>
      <c r="D22" s="277"/>
      <c r="E22" s="86"/>
      <c r="F22" s="277"/>
      <c r="G22" s="393"/>
      <c r="H22" s="392"/>
      <c r="I22" s="392"/>
      <c r="J22" s="392"/>
      <c r="K22" s="644"/>
      <c r="L22" s="393"/>
      <c r="M22" s="392"/>
      <c r="N22" s="392"/>
      <c r="O22" s="392"/>
      <c r="P22" s="645"/>
      <c r="Q22" s="458"/>
    </row>
    <row r="23" spans="1:17" ht="24" customHeight="1">
      <c r="A23" s="259">
        <v>9</v>
      </c>
      <c r="B23" s="86" t="s">
        <v>215</v>
      </c>
      <c r="C23" s="407">
        <v>4865065</v>
      </c>
      <c r="D23" s="277" t="s">
        <v>12</v>
      </c>
      <c r="E23" s="262" t="s">
        <v>338</v>
      </c>
      <c r="F23" s="263">
        <v>100</v>
      </c>
      <c r="G23" s="450">
        <v>3437</v>
      </c>
      <c r="H23" s="451">
        <v>3437</v>
      </c>
      <c r="I23" s="452">
        <f aca="true" t="shared" si="6" ref="I23:I29">G23-H23</f>
        <v>0</v>
      </c>
      <c r="J23" s="452">
        <f aca="true" t="shared" si="7" ref="J23:J29">$F23*I23</f>
        <v>0</v>
      </c>
      <c r="K23" s="473">
        <f aca="true" t="shared" si="8" ref="K23:K29">J23/1000000</f>
        <v>0</v>
      </c>
      <c r="L23" s="450">
        <v>34489</v>
      </c>
      <c r="M23" s="451">
        <v>34489</v>
      </c>
      <c r="N23" s="452">
        <f aca="true" t="shared" si="9" ref="N23:N29">L23-M23</f>
        <v>0</v>
      </c>
      <c r="O23" s="452">
        <f aca="true" t="shared" si="10" ref="O23:O29">$F23*N23</f>
        <v>0</v>
      </c>
      <c r="P23" s="474">
        <f aca="true" t="shared" si="11" ref="P23:P29">O23/1000000</f>
        <v>0</v>
      </c>
      <c r="Q23" s="458"/>
    </row>
    <row r="24" spans="1:17" ht="24" customHeight="1">
      <c r="A24" s="259">
        <v>10</v>
      </c>
      <c r="B24" s="86" t="s">
        <v>216</v>
      </c>
      <c r="C24" s="407">
        <v>4865066</v>
      </c>
      <c r="D24" s="277" t="s">
        <v>12</v>
      </c>
      <c r="E24" s="262" t="s">
        <v>338</v>
      </c>
      <c r="F24" s="263">
        <v>100</v>
      </c>
      <c r="G24" s="450">
        <v>59574</v>
      </c>
      <c r="H24" s="451">
        <v>59373</v>
      </c>
      <c r="I24" s="452">
        <f t="shared" si="6"/>
        <v>201</v>
      </c>
      <c r="J24" s="452">
        <f t="shared" si="7"/>
        <v>20100</v>
      </c>
      <c r="K24" s="473">
        <f t="shared" si="8"/>
        <v>0.0201</v>
      </c>
      <c r="L24" s="450">
        <v>94517</v>
      </c>
      <c r="M24" s="451">
        <v>93872</v>
      </c>
      <c r="N24" s="452">
        <f t="shared" si="9"/>
        <v>645</v>
      </c>
      <c r="O24" s="452">
        <f t="shared" si="10"/>
        <v>64500</v>
      </c>
      <c r="P24" s="474">
        <f t="shared" si="11"/>
        <v>0.0645</v>
      </c>
      <c r="Q24" s="458"/>
    </row>
    <row r="25" spans="1:17" ht="24" customHeight="1">
      <c r="A25" s="259">
        <v>11</v>
      </c>
      <c r="B25" s="86" t="s">
        <v>217</v>
      </c>
      <c r="C25" s="407">
        <v>4865067</v>
      </c>
      <c r="D25" s="277" t="s">
        <v>12</v>
      </c>
      <c r="E25" s="262" t="s">
        <v>338</v>
      </c>
      <c r="F25" s="263">
        <v>100</v>
      </c>
      <c r="G25" s="450">
        <v>78200</v>
      </c>
      <c r="H25" s="451">
        <v>78162</v>
      </c>
      <c r="I25" s="452">
        <f t="shared" si="6"/>
        <v>38</v>
      </c>
      <c r="J25" s="452">
        <f t="shared" si="7"/>
        <v>3800</v>
      </c>
      <c r="K25" s="473">
        <f t="shared" si="8"/>
        <v>0.0038</v>
      </c>
      <c r="L25" s="450">
        <v>18202</v>
      </c>
      <c r="M25" s="451">
        <v>18071</v>
      </c>
      <c r="N25" s="452">
        <f t="shared" si="9"/>
        <v>131</v>
      </c>
      <c r="O25" s="452">
        <f t="shared" si="10"/>
        <v>13100</v>
      </c>
      <c r="P25" s="474">
        <f t="shared" si="11"/>
        <v>0.0131</v>
      </c>
      <c r="Q25" s="458"/>
    </row>
    <row r="26" spans="1:17" ht="24" customHeight="1">
      <c r="A26" s="259">
        <v>12</v>
      </c>
      <c r="B26" s="86" t="s">
        <v>218</v>
      </c>
      <c r="C26" s="407">
        <v>4865078</v>
      </c>
      <c r="D26" s="277" t="s">
        <v>12</v>
      </c>
      <c r="E26" s="262" t="s">
        <v>338</v>
      </c>
      <c r="F26" s="263">
        <v>100</v>
      </c>
      <c r="G26" s="450">
        <v>65436</v>
      </c>
      <c r="H26" s="451">
        <v>65244</v>
      </c>
      <c r="I26" s="452">
        <f t="shared" si="6"/>
        <v>192</v>
      </c>
      <c r="J26" s="452">
        <f t="shared" si="7"/>
        <v>19200</v>
      </c>
      <c r="K26" s="473">
        <f t="shared" si="8"/>
        <v>0.0192</v>
      </c>
      <c r="L26" s="450">
        <v>120016</v>
      </c>
      <c r="M26" s="451">
        <v>118051</v>
      </c>
      <c r="N26" s="452">
        <f t="shared" si="9"/>
        <v>1965</v>
      </c>
      <c r="O26" s="452">
        <f t="shared" si="10"/>
        <v>196500</v>
      </c>
      <c r="P26" s="474">
        <f t="shared" si="11"/>
        <v>0.1965</v>
      </c>
      <c r="Q26" s="458"/>
    </row>
    <row r="27" spans="1:17" ht="19.5" customHeight="1">
      <c r="A27" s="259">
        <v>13</v>
      </c>
      <c r="B27" s="86" t="s">
        <v>218</v>
      </c>
      <c r="C27" s="504">
        <v>4902599</v>
      </c>
      <c r="D27" s="766" t="s">
        <v>12</v>
      </c>
      <c r="E27" s="262" t="s">
        <v>338</v>
      </c>
      <c r="F27" s="767">
        <v>1000</v>
      </c>
      <c r="G27" s="450">
        <v>0</v>
      </c>
      <c r="H27" s="451">
        <v>0</v>
      </c>
      <c r="I27" s="452">
        <f t="shared" si="6"/>
        <v>0</v>
      </c>
      <c r="J27" s="452">
        <f t="shared" si="7"/>
        <v>0</v>
      </c>
      <c r="K27" s="473">
        <f t="shared" si="8"/>
        <v>0</v>
      </c>
      <c r="L27" s="450">
        <v>0</v>
      </c>
      <c r="M27" s="451">
        <v>0</v>
      </c>
      <c r="N27" s="452">
        <f t="shared" si="9"/>
        <v>0</v>
      </c>
      <c r="O27" s="452">
        <f t="shared" si="10"/>
        <v>0</v>
      </c>
      <c r="P27" s="474">
        <f t="shared" si="11"/>
        <v>0</v>
      </c>
      <c r="Q27" s="476"/>
    </row>
    <row r="28" spans="1:17" ht="24" customHeight="1">
      <c r="A28" s="259">
        <v>14</v>
      </c>
      <c r="B28" s="86" t="s">
        <v>219</v>
      </c>
      <c r="C28" s="407">
        <v>4902552</v>
      </c>
      <c r="D28" s="277" t="s">
        <v>12</v>
      </c>
      <c r="E28" s="262" t="s">
        <v>338</v>
      </c>
      <c r="F28" s="768">
        <v>75</v>
      </c>
      <c r="G28" s="450">
        <v>629</v>
      </c>
      <c r="H28" s="451">
        <v>629</v>
      </c>
      <c r="I28" s="452">
        <f>G28-H28</f>
        <v>0</v>
      </c>
      <c r="J28" s="452">
        <f t="shared" si="7"/>
        <v>0</v>
      </c>
      <c r="K28" s="473">
        <f t="shared" si="8"/>
        <v>0</v>
      </c>
      <c r="L28" s="450">
        <v>1320</v>
      </c>
      <c r="M28" s="451">
        <v>1320</v>
      </c>
      <c r="N28" s="452">
        <f>L28-M28</f>
        <v>0</v>
      </c>
      <c r="O28" s="452">
        <f t="shared" si="10"/>
        <v>0</v>
      </c>
      <c r="P28" s="474">
        <f t="shared" si="11"/>
        <v>0</v>
      </c>
      <c r="Q28" s="458"/>
    </row>
    <row r="29" spans="1:17" ht="24" customHeight="1">
      <c r="A29" s="259">
        <v>15</v>
      </c>
      <c r="B29" s="86" t="s">
        <v>219</v>
      </c>
      <c r="C29" s="407">
        <v>4865075</v>
      </c>
      <c r="D29" s="277" t="s">
        <v>12</v>
      </c>
      <c r="E29" s="262" t="s">
        <v>338</v>
      </c>
      <c r="F29" s="263">
        <v>100</v>
      </c>
      <c r="G29" s="450">
        <v>10281</v>
      </c>
      <c r="H29" s="451">
        <v>10281</v>
      </c>
      <c r="I29" s="452">
        <f t="shared" si="6"/>
        <v>0</v>
      </c>
      <c r="J29" s="452">
        <f t="shared" si="7"/>
        <v>0</v>
      </c>
      <c r="K29" s="473">
        <f t="shared" si="8"/>
        <v>0</v>
      </c>
      <c r="L29" s="450">
        <v>4242</v>
      </c>
      <c r="M29" s="451">
        <v>4084</v>
      </c>
      <c r="N29" s="452">
        <f t="shared" si="9"/>
        <v>158</v>
      </c>
      <c r="O29" s="452">
        <f t="shared" si="10"/>
        <v>15800</v>
      </c>
      <c r="P29" s="474">
        <f t="shared" si="11"/>
        <v>0.0158</v>
      </c>
      <c r="Q29" s="469"/>
    </row>
    <row r="30" spans="1:17" ht="24" customHeight="1">
      <c r="A30" s="647" t="s">
        <v>220</v>
      </c>
      <c r="B30" s="149"/>
      <c r="C30" s="658"/>
      <c r="D30" s="149"/>
      <c r="E30" s="86"/>
      <c r="F30" s="263"/>
      <c r="G30" s="648"/>
      <c r="H30" s="452"/>
      <c r="I30" s="452"/>
      <c r="J30" s="452"/>
      <c r="K30" s="659">
        <f>SUM(K23:K29)</f>
        <v>0.0431</v>
      </c>
      <c r="L30" s="648"/>
      <c r="M30" s="452"/>
      <c r="N30" s="452"/>
      <c r="O30" s="452"/>
      <c r="P30" s="660">
        <f>SUM(P23:P29)</f>
        <v>0.2899</v>
      </c>
      <c r="Q30" s="458"/>
    </row>
    <row r="31" spans="1:17" ht="24" customHeight="1">
      <c r="A31" s="409" t="s">
        <v>226</v>
      </c>
      <c r="B31" s="149"/>
      <c r="C31" s="658"/>
      <c r="D31" s="149"/>
      <c r="E31" s="86"/>
      <c r="F31" s="263"/>
      <c r="G31" s="648"/>
      <c r="H31" s="452"/>
      <c r="I31" s="452"/>
      <c r="J31" s="452"/>
      <c r="K31" s="659"/>
      <c r="L31" s="648"/>
      <c r="M31" s="452"/>
      <c r="N31" s="452"/>
      <c r="O31" s="452"/>
      <c r="P31" s="660"/>
      <c r="Q31" s="458"/>
    </row>
    <row r="32" spans="1:17" ht="24" customHeight="1">
      <c r="A32" s="643" t="s">
        <v>221</v>
      </c>
      <c r="B32" s="86"/>
      <c r="C32" s="525"/>
      <c r="D32" s="86"/>
      <c r="E32" s="86"/>
      <c r="F32" s="277"/>
      <c r="G32" s="648"/>
      <c r="H32" s="452"/>
      <c r="I32" s="452"/>
      <c r="J32" s="452"/>
      <c r="K32" s="473"/>
      <c r="L32" s="648"/>
      <c r="M32" s="452"/>
      <c r="N32" s="452"/>
      <c r="O32" s="452"/>
      <c r="P32" s="474"/>
      <c r="Q32" s="458"/>
    </row>
    <row r="33" spans="1:17" ht="24" customHeight="1">
      <c r="A33" s="259">
        <v>16</v>
      </c>
      <c r="B33" s="661" t="s">
        <v>222</v>
      </c>
      <c r="C33" s="658">
        <v>4902545</v>
      </c>
      <c r="D33" s="263" t="s">
        <v>12</v>
      </c>
      <c r="E33" s="262" t="s">
        <v>338</v>
      </c>
      <c r="F33" s="263">
        <v>50</v>
      </c>
      <c r="G33" s="450">
        <v>0</v>
      </c>
      <c r="H33" s="451">
        <v>0</v>
      </c>
      <c r="I33" s="452">
        <f>G33-H33</f>
        <v>0</v>
      </c>
      <c r="J33" s="452">
        <f>$F33*I33</f>
        <v>0</v>
      </c>
      <c r="K33" s="473">
        <f>J33/1000000</f>
        <v>0</v>
      </c>
      <c r="L33" s="450">
        <v>0</v>
      </c>
      <c r="M33" s="451">
        <v>0</v>
      </c>
      <c r="N33" s="452">
        <f>L33-M33</f>
        <v>0</v>
      </c>
      <c r="O33" s="452">
        <f>$F33*N33</f>
        <v>0</v>
      </c>
      <c r="P33" s="474">
        <f>O33/1000000</f>
        <v>0</v>
      </c>
      <c r="Q33" s="458"/>
    </row>
    <row r="34" spans="1:17" ht="24" customHeight="1">
      <c r="A34" s="647" t="s">
        <v>223</v>
      </c>
      <c r="B34" s="149"/>
      <c r="C34" s="662"/>
      <c r="D34" s="661"/>
      <c r="E34" s="86"/>
      <c r="F34" s="263"/>
      <c r="G34" s="102"/>
      <c r="H34" s="392"/>
      <c r="I34" s="392"/>
      <c r="J34" s="392"/>
      <c r="K34" s="651">
        <f>SUM(K33)</f>
        <v>0</v>
      </c>
      <c r="L34" s="393"/>
      <c r="M34" s="392"/>
      <c r="N34" s="392"/>
      <c r="O34" s="392"/>
      <c r="P34" s="654">
        <f>SUM(P33)</f>
        <v>0</v>
      </c>
      <c r="Q34" s="458"/>
    </row>
    <row r="35" spans="1:17" ht="19.5" customHeight="1" thickBot="1">
      <c r="A35" s="70"/>
      <c r="B35" s="71"/>
      <c r="C35" s="72"/>
      <c r="D35" s="73"/>
      <c r="E35" s="74"/>
      <c r="F35" s="74"/>
      <c r="G35" s="75"/>
      <c r="H35" s="508"/>
      <c r="I35" s="508"/>
      <c r="J35" s="508"/>
      <c r="K35" s="663"/>
      <c r="L35" s="664"/>
      <c r="M35" s="508"/>
      <c r="N35" s="508"/>
      <c r="O35" s="508"/>
      <c r="P35" s="665"/>
      <c r="Q35" s="559"/>
    </row>
    <row r="36" spans="1:16" ht="13.5" thickTop="1">
      <c r="A36" s="69"/>
      <c r="B36" s="77"/>
      <c r="C36" s="61"/>
      <c r="D36" s="63"/>
      <c r="E36" s="62"/>
      <c r="F36" s="62"/>
      <c r="G36" s="78"/>
      <c r="H36" s="619"/>
      <c r="I36" s="392"/>
      <c r="J36" s="392"/>
      <c r="K36" s="644"/>
      <c r="L36" s="619"/>
      <c r="M36" s="619"/>
      <c r="N36" s="392"/>
      <c r="O36" s="392"/>
      <c r="P36" s="666"/>
    </row>
    <row r="37" spans="1:16" ht="12.75">
      <c r="A37" s="69"/>
      <c r="B37" s="77"/>
      <c r="C37" s="61"/>
      <c r="D37" s="63"/>
      <c r="E37" s="62"/>
      <c r="F37" s="62"/>
      <c r="G37" s="78"/>
      <c r="H37" s="619"/>
      <c r="I37" s="392"/>
      <c r="J37" s="392"/>
      <c r="K37" s="644"/>
      <c r="L37" s="619"/>
      <c r="M37" s="619"/>
      <c r="N37" s="392"/>
      <c r="O37" s="392"/>
      <c r="P37" s="666"/>
    </row>
    <row r="38" spans="1:16" ht="12.75">
      <c r="A38" s="619"/>
      <c r="B38" s="502"/>
      <c r="C38" s="502"/>
      <c r="D38" s="502"/>
      <c r="E38" s="502"/>
      <c r="F38" s="502"/>
      <c r="G38" s="502"/>
      <c r="H38" s="502"/>
      <c r="I38" s="502"/>
      <c r="J38" s="502"/>
      <c r="K38" s="667"/>
      <c r="L38" s="502"/>
      <c r="M38" s="502"/>
      <c r="N38" s="502"/>
      <c r="O38" s="502"/>
      <c r="P38" s="668"/>
    </row>
    <row r="39" spans="1:16" ht="20.25">
      <c r="A39" s="165"/>
      <c r="B39" s="649" t="s">
        <v>220</v>
      </c>
      <c r="C39" s="669"/>
      <c r="D39" s="669"/>
      <c r="E39" s="669"/>
      <c r="F39" s="669"/>
      <c r="G39" s="669"/>
      <c r="H39" s="669"/>
      <c r="I39" s="669"/>
      <c r="J39" s="669"/>
      <c r="K39" s="651">
        <f>K30-K34</f>
        <v>0.0431</v>
      </c>
      <c r="L39" s="670"/>
      <c r="M39" s="670"/>
      <c r="N39" s="670"/>
      <c r="O39" s="670"/>
      <c r="P39" s="671">
        <f>P30-P34</f>
        <v>0.2899</v>
      </c>
    </row>
    <row r="40" spans="1:16" ht="20.25">
      <c r="A40" s="94"/>
      <c r="B40" s="649" t="s">
        <v>224</v>
      </c>
      <c r="C40" s="657"/>
      <c r="D40" s="657"/>
      <c r="E40" s="657"/>
      <c r="F40" s="657"/>
      <c r="G40" s="657"/>
      <c r="H40" s="657"/>
      <c r="I40" s="657"/>
      <c r="J40" s="657"/>
      <c r="K40" s="651">
        <f>K19</f>
        <v>0</v>
      </c>
      <c r="L40" s="670"/>
      <c r="M40" s="670"/>
      <c r="N40" s="670"/>
      <c r="O40" s="670"/>
      <c r="P40" s="671">
        <f>P19</f>
        <v>1.7524</v>
      </c>
    </row>
    <row r="41" spans="1:16" ht="18">
      <c r="A41" s="94"/>
      <c r="B41" s="86"/>
      <c r="C41" s="90"/>
      <c r="D41" s="90"/>
      <c r="E41" s="90"/>
      <c r="F41" s="90"/>
      <c r="G41" s="90"/>
      <c r="H41" s="90"/>
      <c r="I41" s="90"/>
      <c r="J41" s="90"/>
      <c r="K41" s="672"/>
      <c r="L41" s="673"/>
      <c r="M41" s="673"/>
      <c r="N41" s="673"/>
      <c r="O41" s="673"/>
      <c r="P41" s="674"/>
    </row>
    <row r="42" spans="1:16" ht="3" customHeight="1">
      <c r="A42" s="94"/>
      <c r="B42" s="86"/>
      <c r="C42" s="90"/>
      <c r="D42" s="90"/>
      <c r="E42" s="90"/>
      <c r="F42" s="90"/>
      <c r="G42" s="90"/>
      <c r="H42" s="90"/>
      <c r="I42" s="90"/>
      <c r="J42" s="90"/>
      <c r="K42" s="672"/>
      <c r="L42" s="673"/>
      <c r="M42" s="673"/>
      <c r="N42" s="673"/>
      <c r="O42" s="673"/>
      <c r="P42" s="674"/>
    </row>
    <row r="43" spans="1:16" ht="23.25">
      <c r="A43" s="94"/>
      <c r="B43" s="389" t="s">
        <v>227</v>
      </c>
      <c r="C43" s="675"/>
      <c r="D43" s="3"/>
      <c r="E43" s="3"/>
      <c r="F43" s="3"/>
      <c r="G43" s="3"/>
      <c r="H43" s="3"/>
      <c r="I43" s="3"/>
      <c r="J43" s="3"/>
      <c r="K43" s="676">
        <f>SUM(K39:K42)</f>
        <v>0.0431</v>
      </c>
      <c r="L43" s="677"/>
      <c r="M43" s="677"/>
      <c r="N43" s="677"/>
      <c r="O43" s="677"/>
      <c r="P43" s="678">
        <f>SUM(P39:P42)</f>
        <v>2.0423</v>
      </c>
    </row>
    <row r="44" ht="12.75">
      <c r="K44" s="679"/>
    </row>
    <row r="45" ht="13.5" thickBot="1">
      <c r="K45" s="679"/>
    </row>
    <row r="46" spans="1:17" ht="12.75">
      <c r="A46" s="565"/>
      <c r="B46" s="566"/>
      <c r="C46" s="566"/>
      <c r="D46" s="566"/>
      <c r="E46" s="566"/>
      <c r="F46" s="566"/>
      <c r="G46" s="566"/>
      <c r="H46" s="560"/>
      <c r="I46" s="560"/>
      <c r="J46" s="560"/>
      <c r="K46" s="560"/>
      <c r="L46" s="560"/>
      <c r="M46" s="560"/>
      <c r="N46" s="560"/>
      <c r="O46" s="560"/>
      <c r="P46" s="560"/>
      <c r="Q46" s="561"/>
    </row>
    <row r="47" spans="1:17" ht="23.25">
      <c r="A47" s="567" t="s">
        <v>319</v>
      </c>
      <c r="B47" s="568"/>
      <c r="C47" s="568"/>
      <c r="D47" s="568"/>
      <c r="E47" s="568"/>
      <c r="F47" s="568"/>
      <c r="G47" s="568"/>
      <c r="H47" s="494"/>
      <c r="I47" s="494"/>
      <c r="J47" s="494"/>
      <c r="K47" s="494"/>
      <c r="L47" s="494"/>
      <c r="M47" s="494"/>
      <c r="N47" s="494"/>
      <c r="O47" s="494"/>
      <c r="P47" s="494"/>
      <c r="Q47" s="562"/>
    </row>
    <row r="48" spans="1:17" ht="12.75">
      <c r="A48" s="569"/>
      <c r="B48" s="568"/>
      <c r="C48" s="568"/>
      <c r="D48" s="568"/>
      <c r="E48" s="568"/>
      <c r="F48" s="568"/>
      <c r="G48" s="568"/>
      <c r="H48" s="494"/>
      <c r="I48" s="494"/>
      <c r="J48" s="494"/>
      <c r="K48" s="494"/>
      <c r="L48" s="494"/>
      <c r="M48" s="494"/>
      <c r="N48" s="494"/>
      <c r="O48" s="494"/>
      <c r="P48" s="494"/>
      <c r="Q48" s="562"/>
    </row>
    <row r="49" spans="1:17" ht="18">
      <c r="A49" s="570"/>
      <c r="B49" s="571"/>
      <c r="C49" s="571"/>
      <c r="D49" s="571"/>
      <c r="E49" s="571"/>
      <c r="F49" s="571"/>
      <c r="G49" s="571"/>
      <c r="H49" s="494"/>
      <c r="I49" s="494"/>
      <c r="J49" s="558"/>
      <c r="K49" s="680" t="s">
        <v>331</v>
      </c>
      <c r="L49" s="494"/>
      <c r="M49" s="494"/>
      <c r="N49" s="494"/>
      <c r="O49" s="494"/>
      <c r="P49" s="681" t="s">
        <v>332</v>
      </c>
      <c r="Q49" s="562"/>
    </row>
    <row r="50" spans="1:17" ht="12.75">
      <c r="A50" s="573"/>
      <c r="B50" s="94"/>
      <c r="C50" s="94"/>
      <c r="D50" s="94"/>
      <c r="E50" s="94"/>
      <c r="F50" s="94"/>
      <c r="G50" s="94"/>
      <c r="H50" s="494"/>
      <c r="I50" s="494"/>
      <c r="J50" s="494"/>
      <c r="K50" s="494"/>
      <c r="L50" s="494"/>
      <c r="M50" s="494"/>
      <c r="N50" s="494"/>
      <c r="O50" s="494"/>
      <c r="P50" s="494"/>
      <c r="Q50" s="562"/>
    </row>
    <row r="51" spans="1:17" ht="12.75">
      <c r="A51" s="573"/>
      <c r="B51" s="94"/>
      <c r="C51" s="94"/>
      <c r="D51" s="94"/>
      <c r="E51" s="94"/>
      <c r="F51" s="94"/>
      <c r="G51" s="94"/>
      <c r="H51" s="494"/>
      <c r="I51" s="494"/>
      <c r="J51" s="494"/>
      <c r="K51" s="494"/>
      <c r="L51" s="494"/>
      <c r="M51" s="494"/>
      <c r="N51" s="494"/>
      <c r="O51" s="494"/>
      <c r="P51" s="494"/>
      <c r="Q51" s="562"/>
    </row>
    <row r="52" spans="1:17" ht="23.25">
      <c r="A52" s="567" t="s">
        <v>322</v>
      </c>
      <c r="B52" s="575"/>
      <c r="C52" s="575"/>
      <c r="D52" s="576"/>
      <c r="E52" s="576"/>
      <c r="F52" s="577"/>
      <c r="G52" s="576"/>
      <c r="H52" s="494"/>
      <c r="I52" s="494"/>
      <c r="J52" s="494"/>
      <c r="K52" s="682">
        <f>K43</f>
        <v>0.0431</v>
      </c>
      <c r="L52" s="571" t="s">
        <v>320</v>
      </c>
      <c r="M52" s="494"/>
      <c r="N52" s="494"/>
      <c r="O52" s="494"/>
      <c r="P52" s="682">
        <f>P43</f>
        <v>2.0423</v>
      </c>
      <c r="Q52" s="683" t="s">
        <v>320</v>
      </c>
    </row>
    <row r="53" spans="1:17" ht="23.25">
      <c r="A53" s="684"/>
      <c r="B53" s="581"/>
      <c r="C53" s="581"/>
      <c r="D53" s="568"/>
      <c r="E53" s="568"/>
      <c r="F53" s="582"/>
      <c r="G53" s="568"/>
      <c r="H53" s="494"/>
      <c r="I53" s="494"/>
      <c r="J53" s="494"/>
      <c r="K53" s="677"/>
      <c r="L53" s="631"/>
      <c r="M53" s="494"/>
      <c r="N53" s="494"/>
      <c r="O53" s="494"/>
      <c r="P53" s="677"/>
      <c r="Q53" s="685"/>
    </row>
    <row r="54" spans="1:17" ht="23.25">
      <c r="A54" s="686" t="s">
        <v>321</v>
      </c>
      <c r="B54" s="45"/>
      <c r="C54" s="45"/>
      <c r="D54" s="568"/>
      <c r="E54" s="568"/>
      <c r="F54" s="585"/>
      <c r="G54" s="576"/>
      <c r="H54" s="494"/>
      <c r="I54" s="494"/>
      <c r="J54" s="494"/>
      <c r="K54" s="682">
        <f>'STEPPED UP GENCO'!K43</f>
        <v>0.005671976999999999</v>
      </c>
      <c r="L54" s="571" t="s">
        <v>320</v>
      </c>
      <c r="M54" s="494"/>
      <c r="N54" s="494"/>
      <c r="O54" s="494"/>
      <c r="P54" s="682">
        <f>'STEPPED UP GENCO'!P43</f>
        <v>-0.0233495286</v>
      </c>
      <c r="Q54" s="683" t="s">
        <v>320</v>
      </c>
    </row>
    <row r="55" spans="1:17" ht="6.75" customHeight="1">
      <c r="A55" s="586"/>
      <c r="B55" s="494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562"/>
    </row>
    <row r="56" spans="1:17" ht="6.75" customHeight="1">
      <c r="A56" s="586"/>
      <c r="B56" s="494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562"/>
    </row>
    <row r="57" spans="1:17" ht="6.75" customHeight="1">
      <c r="A57" s="586"/>
      <c r="B57" s="494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562"/>
    </row>
    <row r="58" spans="1:17" ht="26.25" customHeight="1">
      <c r="A58" s="586"/>
      <c r="B58" s="494"/>
      <c r="C58" s="494"/>
      <c r="D58" s="494"/>
      <c r="E58" s="494"/>
      <c r="F58" s="494"/>
      <c r="G58" s="494"/>
      <c r="H58" s="575"/>
      <c r="I58" s="575"/>
      <c r="J58" s="687" t="s">
        <v>323</v>
      </c>
      <c r="K58" s="682">
        <f>SUM(K52:K57)</f>
        <v>0.048771977</v>
      </c>
      <c r="L58" s="688" t="s">
        <v>320</v>
      </c>
      <c r="M58" s="285"/>
      <c r="N58" s="285"/>
      <c r="O58" s="285"/>
      <c r="P58" s="682">
        <f>SUM(P52:P57)</f>
        <v>2.0189504714</v>
      </c>
      <c r="Q58" s="688" t="s">
        <v>320</v>
      </c>
    </row>
    <row r="59" spans="1:17" ht="3" customHeight="1" thickBot="1">
      <c r="A59" s="587"/>
      <c r="B59" s="563"/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4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3.421875" style="0" customWidth="1"/>
    <col min="2" max="2" width="12.57421875" style="0" customWidth="1"/>
    <col min="3" max="3" width="8.140625" style="0" customWidth="1"/>
    <col min="4" max="4" width="6.140625" style="0" customWidth="1"/>
    <col min="5" max="5" width="9.00390625" style="0" customWidth="1"/>
    <col min="6" max="6" width="7.28125" style="0" customWidth="1"/>
    <col min="7" max="8" width="7.140625" style="0" customWidth="1"/>
    <col min="9" max="9" width="5.57421875" style="0" customWidth="1"/>
    <col min="10" max="10" width="7.421875" style="0" customWidth="1"/>
    <col min="11" max="11" width="6.28125" style="0" customWidth="1"/>
    <col min="12" max="12" width="6.8515625" style="0" customWidth="1"/>
    <col min="13" max="13" width="7.421875" style="0" customWidth="1"/>
    <col min="14" max="14" width="5.140625" style="0" customWidth="1"/>
    <col min="15" max="16" width="7.57421875" style="0" customWidth="1"/>
    <col min="17" max="17" width="8.140625" style="0" customWidth="1"/>
  </cols>
  <sheetData>
    <row r="1" spans="1:17" ht="12.75">
      <c r="A1" s="719" t="s">
        <v>231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</row>
    <row r="2" spans="1:17" ht="12.75">
      <c r="A2" s="721" t="s">
        <v>232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809" t="str">
        <f>NDPL!Q1</f>
        <v>JUNE-2018</v>
      </c>
      <c r="Q2" s="809"/>
    </row>
    <row r="3" spans="1:17" ht="12.75">
      <c r="A3" s="721" t="s">
        <v>440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1:17" ht="13.5" thickBot="1">
      <c r="A4" s="720"/>
      <c r="B4" s="720"/>
      <c r="C4" s="720"/>
      <c r="D4" s="720"/>
      <c r="E4" s="720"/>
      <c r="F4" s="720"/>
      <c r="G4" s="722"/>
      <c r="H4" s="722"/>
      <c r="I4" s="723" t="s">
        <v>387</v>
      </c>
      <c r="J4" s="722"/>
      <c r="K4" s="722"/>
      <c r="L4" s="722"/>
      <c r="M4" s="722"/>
      <c r="N4" s="723" t="s">
        <v>388</v>
      </c>
      <c r="O4" s="722"/>
      <c r="P4" s="722"/>
      <c r="Q4" s="720"/>
    </row>
    <row r="5" spans="1:17" s="806" customFormat="1" ht="60" customHeight="1" thickBot="1" thickTop="1">
      <c r="A5" s="802" t="s">
        <v>8</v>
      </c>
      <c r="B5" s="803" t="s">
        <v>9</v>
      </c>
      <c r="C5" s="804" t="s">
        <v>1</v>
      </c>
      <c r="D5" s="804" t="s">
        <v>2</v>
      </c>
      <c r="E5" s="804" t="s">
        <v>3</v>
      </c>
      <c r="F5" s="804" t="s">
        <v>10</v>
      </c>
      <c r="G5" s="807" t="str">
        <f>NDPL!G5</f>
        <v>FINAL READING 30/06/2018</v>
      </c>
      <c r="H5" s="808" t="str">
        <f>NDPL!H5</f>
        <v>INTIAL READING 01/06/2018</v>
      </c>
      <c r="I5" s="804" t="s">
        <v>4</v>
      </c>
      <c r="J5" s="804" t="s">
        <v>5</v>
      </c>
      <c r="K5" s="804" t="s">
        <v>6</v>
      </c>
      <c r="L5" s="807" t="str">
        <f>NDPL!G5</f>
        <v>FINAL READING 30/06/2018</v>
      </c>
      <c r="M5" s="808" t="str">
        <f>NDPL!H5</f>
        <v>INTIAL READING 01/06/2018</v>
      </c>
      <c r="N5" s="804" t="s">
        <v>4</v>
      </c>
      <c r="O5" s="804" t="s">
        <v>5</v>
      </c>
      <c r="P5" s="804" t="s">
        <v>6</v>
      </c>
      <c r="Q5" s="805" t="s">
        <v>301</v>
      </c>
    </row>
    <row r="6" spans="1:17" ht="14.25" thickBot="1" thickTop="1">
      <c r="A6" s="720"/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</row>
    <row r="7" spans="1:17" ht="13.5" thickTop="1">
      <c r="A7" s="724" t="s">
        <v>439</v>
      </c>
      <c r="B7" s="725"/>
      <c r="C7" s="726"/>
      <c r="D7" s="726"/>
      <c r="E7" s="726"/>
      <c r="F7" s="726"/>
      <c r="G7" s="727"/>
      <c r="H7" s="728"/>
      <c r="I7" s="728"/>
      <c r="J7" s="728"/>
      <c r="K7" s="729"/>
      <c r="L7" s="730"/>
      <c r="M7" s="726"/>
      <c r="N7" s="728"/>
      <c r="O7" s="728"/>
      <c r="P7" s="731"/>
      <c r="Q7" s="732"/>
    </row>
    <row r="8" spans="1:17" ht="12.75">
      <c r="A8" s="733" t="s">
        <v>209</v>
      </c>
      <c r="B8" s="720"/>
      <c r="C8" s="720"/>
      <c r="D8" s="720"/>
      <c r="E8" s="720"/>
      <c r="F8" s="720"/>
      <c r="G8" s="734"/>
      <c r="H8" s="735"/>
      <c r="I8" s="736"/>
      <c r="J8" s="736"/>
      <c r="K8" s="737"/>
      <c r="L8" s="738"/>
      <c r="M8" s="736"/>
      <c r="N8" s="736"/>
      <c r="O8" s="736"/>
      <c r="P8" s="739"/>
      <c r="Q8" s="490"/>
    </row>
    <row r="9" spans="1:17" ht="12.75">
      <c r="A9" s="740" t="s">
        <v>441</v>
      </c>
      <c r="B9" s="720"/>
      <c r="C9" s="720"/>
      <c r="D9" s="720"/>
      <c r="E9" s="720"/>
      <c r="F9" s="720"/>
      <c r="G9" s="734"/>
      <c r="H9" s="735"/>
      <c r="I9" s="736"/>
      <c r="J9" s="736"/>
      <c r="K9" s="737"/>
      <c r="L9" s="738"/>
      <c r="M9" s="736"/>
      <c r="N9" s="736"/>
      <c r="O9" s="736"/>
      <c r="P9" s="739"/>
      <c r="Q9" s="490"/>
    </row>
    <row r="10" spans="1:17" s="454" customFormat="1" ht="12.75">
      <c r="A10" s="741">
        <v>1</v>
      </c>
      <c r="B10" s="744" t="s">
        <v>485</v>
      </c>
      <c r="C10" s="742">
        <v>4864952</v>
      </c>
      <c r="D10" s="800" t="s">
        <v>12</v>
      </c>
      <c r="E10" s="801" t="s">
        <v>338</v>
      </c>
      <c r="F10" s="743">
        <v>625</v>
      </c>
      <c r="G10" s="741">
        <v>998969</v>
      </c>
      <c r="H10" s="55">
        <v>998986</v>
      </c>
      <c r="I10" s="736">
        <f>G10-H10</f>
        <v>-17</v>
      </c>
      <c r="J10" s="736">
        <f>$F10*I10</f>
        <v>-10625</v>
      </c>
      <c r="K10" s="739">
        <f>J10/1000000</f>
        <v>-0.010625</v>
      </c>
      <c r="L10" s="741">
        <v>999989</v>
      </c>
      <c r="M10" s="55">
        <v>999989</v>
      </c>
      <c r="N10" s="736">
        <f>L10-M10</f>
        <v>0</v>
      </c>
      <c r="O10" s="736">
        <f>$F10*N10</f>
        <v>0</v>
      </c>
      <c r="P10" s="739">
        <f>O10/1000000</f>
        <v>0</v>
      </c>
      <c r="Q10" s="490"/>
    </row>
    <row r="11" spans="1:17" s="454" customFormat="1" ht="12.75">
      <c r="A11" s="741">
        <v>2</v>
      </c>
      <c r="B11" s="744" t="s">
        <v>486</v>
      </c>
      <c r="C11" s="742">
        <v>5129958</v>
      </c>
      <c r="D11" s="800" t="s">
        <v>12</v>
      </c>
      <c r="E11" s="801" t="s">
        <v>338</v>
      </c>
      <c r="F11" s="743">
        <v>625</v>
      </c>
      <c r="G11" s="741">
        <v>999652</v>
      </c>
      <c r="H11" s="55">
        <v>999805</v>
      </c>
      <c r="I11" s="736">
        <f>G11-H11</f>
        <v>-153</v>
      </c>
      <c r="J11" s="736">
        <f>$F11*I11</f>
        <v>-95625</v>
      </c>
      <c r="K11" s="739">
        <f>J11/1000000</f>
        <v>-0.095625</v>
      </c>
      <c r="L11" s="741">
        <v>999918</v>
      </c>
      <c r="M11" s="55">
        <v>999967</v>
      </c>
      <c r="N11" s="736">
        <f>L11-M11</f>
        <v>-49</v>
      </c>
      <c r="O11" s="736">
        <f>$F11*N11</f>
        <v>-30625</v>
      </c>
      <c r="P11" s="739">
        <f>O11/1000000</f>
        <v>-0.030625</v>
      </c>
      <c r="Q11" s="490"/>
    </row>
    <row r="12" spans="1:17" ht="12.75">
      <c r="A12" s="733" t="s">
        <v>116</v>
      </c>
      <c r="B12" s="733"/>
      <c r="C12" s="742"/>
      <c r="D12" s="800"/>
      <c r="E12" s="801"/>
      <c r="F12" s="743"/>
      <c r="G12" s="741"/>
      <c r="H12" s="55"/>
      <c r="I12" s="736"/>
      <c r="J12" s="736"/>
      <c r="K12" s="737"/>
      <c r="L12" s="741"/>
      <c r="M12" s="55"/>
      <c r="N12" s="736"/>
      <c r="O12" s="736"/>
      <c r="P12" s="739"/>
      <c r="Q12" s="490"/>
    </row>
    <row r="13" spans="1:17" s="454" customFormat="1" ht="12.75">
      <c r="A13" s="741">
        <v>1</v>
      </c>
      <c r="B13" s="744" t="s">
        <v>485</v>
      </c>
      <c r="C13" s="742">
        <v>5295160</v>
      </c>
      <c r="D13" s="800" t="s">
        <v>12</v>
      </c>
      <c r="E13" s="801" t="s">
        <v>338</v>
      </c>
      <c r="F13" s="743">
        <v>400</v>
      </c>
      <c r="G13" s="741">
        <v>999701</v>
      </c>
      <c r="H13" s="55">
        <v>999701</v>
      </c>
      <c r="I13" s="736">
        <f>G13-H13</f>
        <v>0</v>
      </c>
      <c r="J13" s="736">
        <f>$F13*I13</f>
        <v>0</v>
      </c>
      <c r="K13" s="737">
        <f>J13/1000000</f>
        <v>0</v>
      </c>
      <c r="L13" s="741">
        <v>999657</v>
      </c>
      <c r="M13" s="55">
        <v>999959</v>
      </c>
      <c r="N13" s="736">
        <f>L13-M13</f>
        <v>-302</v>
      </c>
      <c r="O13" s="736">
        <f>$F13*N13</f>
        <v>-120800</v>
      </c>
      <c r="P13" s="739">
        <f>O13/1000000</f>
        <v>-0.1208</v>
      </c>
      <c r="Q13" s="490"/>
    </row>
    <row r="14" spans="1:18" s="18" customFormat="1" ht="13.5" thickBot="1">
      <c r="A14" s="745"/>
      <c r="B14" s="746" t="s">
        <v>224</v>
      </c>
      <c r="C14" s="747"/>
      <c r="D14" s="748"/>
      <c r="E14" s="747"/>
      <c r="F14" s="749"/>
      <c r="G14" s="750"/>
      <c r="H14" s="751"/>
      <c r="I14" s="751"/>
      <c r="J14" s="751"/>
      <c r="K14" s="786">
        <f>SUM(K10:K13)</f>
        <v>-0.10625</v>
      </c>
      <c r="L14" s="750"/>
      <c r="M14" s="751"/>
      <c r="N14" s="751"/>
      <c r="O14" s="751"/>
      <c r="P14" s="752">
        <f>SUM(P10:P13)</f>
        <v>-0.151425</v>
      </c>
      <c r="Q14" s="753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7" zoomScaleNormal="85" zoomScaleSheetLayoutView="67" zoomScalePageLayoutView="0" workbookViewId="0" topLeftCell="A25">
      <selection activeCell="K32" sqref="K32:K33"/>
    </sheetView>
  </sheetViews>
  <sheetFormatPr defaultColWidth="9.140625" defaultRowHeight="12.75"/>
  <cols>
    <col min="1" max="1" width="5.140625" style="454" customWidth="1"/>
    <col min="2" max="2" width="36.8515625" style="454" customWidth="1"/>
    <col min="3" max="3" width="14.8515625" style="454" bestFit="1" customWidth="1"/>
    <col min="4" max="4" width="9.8515625" style="454" customWidth="1"/>
    <col min="5" max="5" width="16.8515625" style="454" customWidth="1"/>
    <col min="6" max="6" width="11.421875" style="454" customWidth="1"/>
    <col min="7" max="7" width="13.421875" style="454" customWidth="1"/>
    <col min="8" max="8" width="13.8515625" style="454" customWidth="1"/>
    <col min="9" max="9" width="11.00390625" style="454" customWidth="1"/>
    <col min="10" max="10" width="11.28125" style="454" customWidth="1"/>
    <col min="11" max="11" width="15.28125" style="454" customWidth="1"/>
    <col min="12" max="12" width="14.00390625" style="454" customWidth="1"/>
    <col min="13" max="13" width="13.00390625" style="454" customWidth="1"/>
    <col min="14" max="14" width="11.140625" style="454" customWidth="1"/>
    <col min="15" max="15" width="13.00390625" style="454" customWidth="1"/>
    <col min="16" max="16" width="14.7109375" style="454" customWidth="1"/>
    <col min="17" max="17" width="20.00390625" style="454" customWidth="1"/>
    <col min="18" max="16384" width="9.140625" style="454" customWidth="1"/>
  </cols>
  <sheetData>
    <row r="1" ht="26.25">
      <c r="A1" s="1" t="s">
        <v>231</v>
      </c>
    </row>
    <row r="2" spans="1:17" ht="16.5" customHeight="1">
      <c r="A2" s="295" t="s">
        <v>232</v>
      </c>
      <c r="P2" s="689" t="str">
        <f>NDPL!Q1</f>
        <v>JUNE-2018</v>
      </c>
      <c r="Q2" s="690"/>
    </row>
    <row r="3" spans="1:8" ht="23.25">
      <c r="A3" s="180" t="s">
        <v>279</v>
      </c>
      <c r="H3" s="539"/>
    </row>
    <row r="4" spans="1:16" ht="24" thickBot="1">
      <c r="A4" s="3"/>
      <c r="G4" s="494"/>
      <c r="H4" s="494"/>
      <c r="I4" s="46" t="s">
        <v>387</v>
      </c>
      <c r="J4" s="494"/>
      <c r="K4" s="494"/>
      <c r="L4" s="494"/>
      <c r="M4" s="494"/>
      <c r="N4" s="46" t="s">
        <v>388</v>
      </c>
      <c r="O4" s="494"/>
      <c r="P4" s="494"/>
    </row>
    <row r="5" spans="1:17" ht="43.5" customHeight="1" thickBot="1" thickTop="1">
      <c r="A5" s="540" t="s">
        <v>8</v>
      </c>
      <c r="B5" s="517" t="s">
        <v>9</v>
      </c>
      <c r="C5" s="518" t="s">
        <v>1</v>
      </c>
      <c r="D5" s="518" t="s">
        <v>2</v>
      </c>
      <c r="E5" s="518" t="s">
        <v>3</v>
      </c>
      <c r="F5" s="518" t="s">
        <v>10</v>
      </c>
      <c r="G5" s="516" t="str">
        <f>NDPL!G5</f>
        <v>FINAL READING 30/06/2018</v>
      </c>
      <c r="H5" s="518" t="str">
        <f>NDPL!H5</f>
        <v>INTIAL READING 01/06/2018</v>
      </c>
      <c r="I5" s="518" t="s">
        <v>4</v>
      </c>
      <c r="J5" s="518" t="s">
        <v>5</v>
      </c>
      <c r="K5" s="541" t="s">
        <v>6</v>
      </c>
      <c r="L5" s="516" t="str">
        <f>NDPL!G5</f>
        <v>FINAL READING 30/06/2018</v>
      </c>
      <c r="M5" s="518" t="str">
        <f>NDPL!H5</f>
        <v>INTIAL READING 01/06/2018</v>
      </c>
      <c r="N5" s="518" t="s">
        <v>4</v>
      </c>
      <c r="O5" s="518" t="s">
        <v>5</v>
      </c>
      <c r="P5" s="541" t="s">
        <v>6</v>
      </c>
      <c r="Q5" s="541" t="s">
        <v>301</v>
      </c>
    </row>
    <row r="6" ht="14.25" thickBot="1" thickTop="1"/>
    <row r="7" spans="1:17" ht="19.5" customHeight="1" thickTop="1">
      <c r="A7" s="278"/>
      <c r="B7" s="279" t="s">
        <v>246</v>
      </c>
      <c r="C7" s="280"/>
      <c r="D7" s="280"/>
      <c r="E7" s="280"/>
      <c r="F7" s="281"/>
      <c r="G7" s="95"/>
      <c r="H7" s="89"/>
      <c r="I7" s="89"/>
      <c r="J7" s="89"/>
      <c r="K7" s="92"/>
      <c r="L7" s="97"/>
      <c r="M7" s="466"/>
      <c r="N7" s="466"/>
      <c r="O7" s="466"/>
      <c r="P7" s="600"/>
      <c r="Q7" s="548"/>
    </row>
    <row r="8" spans="1:17" ht="19.5" customHeight="1">
      <c r="A8" s="259"/>
      <c r="B8" s="282" t="s">
        <v>247</v>
      </c>
      <c r="C8" s="283"/>
      <c r="D8" s="283"/>
      <c r="E8" s="283"/>
      <c r="F8" s="284"/>
      <c r="G8" s="38"/>
      <c r="H8" s="44"/>
      <c r="I8" s="44"/>
      <c r="J8" s="44"/>
      <c r="K8" s="42"/>
      <c r="L8" s="98"/>
      <c r="M8" s="494"/>
      <c r="N8" s="494"/>
      <c r="O8" s="494"/>
      <c r="P8" s="691"/>
      <c r="Q8" s="458"/>
    </row>
    <row r="9" spans="1:17" ht="19.5" customHeight="1">
      <c r="A9" s="259">
        <v>1</v>
      </c>
      <c r="B9" s="285" t="s">
        <v>248</v>
      </c>
      <c r="C9" s="283">
        <v>4864817</v>
      </c>
      <c r="D9" s="269" t="s">
        <v>12</v>
      </c>
      <c r="E9" s="94" t="s">
        <v>338</v>
      </c>
      <c r="F9" s="284">
        <v>100</v>
      </c>
      <c r="G9" s="450">
        <v>978675</v>
      </c>
      <c r="H9" s="283">
        <v>979110</v>
      </c>
      <c r="I9" s="453">
        <f>G9-H9</f>
        <v>-435</v>
      </c>
      <c r="J9" s="453">
        <f>$F9*I9</f>
        <v>-43500</v>
      </c>
      <c r="K9" s="503">
        <f>J9/1000000</f>
        <v>-0.0435</v>
      </c>
      <c r="L9" s="450">
        <v>1870</v>
      </c>
      <c r="M9" s="283">
        <v>1890</v>
      </c>
      <c r="N9" s="453">
        <f>L9-M9</f>
        <v>-20</v>
      </c>
      <c r="O9" s="453">
        <f>$F9*N9</f>
        <v>-2000</v>
      </c>
      <c r="P9" s="503">
        <f>O9/1000000</f>
        <v>-0.002</v>
      </c>
      <c r="Q9" s="470"/>
    </row>
    <row r="10" spans="1:17" ht="19.5" customHeight="1">
      <c r="A10" s="259">
        <v>2</v>
      </c>
      <c r="B10" s="285" t="s">
        <v>249</v>
      </c>
      <c r="C10" s="283">
        <v>4864794</v>
      </c>
      <c r="D10" s="269" t="s">
        <v>12</v>
      </c>
      <c r="E10" s="94" t="s">
        <v>338</v>
      </c>
      <c r="F10" s="284">
        <v>100</v>
      </c>
      <c r="G10" s="450">
        <v>70924</v>
      </c>
      <c r="H10" s="283">
        <v>70508</v>
      </c>
      <c r="I10" s="453">
        <f>G10-H10</f>
        <v>416</v>
      </c>
      <c r="J10" s="453">
        <f>$F10*I10</f>
        <v>41600</v>
      </c>
      <c r="K10" s="503">
        <f>J10/1000000</f>
        <v>0.0416</v>
      </c>
      <c r="L10" s="450">
        <v>5209</v>
      </c>
      <c r="M10" s="283">
        <v>5254</v>
      </c>
      <c r="N10" s="453">
        <f>L10-M10</f>
        <v>-45</v>
      </c>
      <c r="O10" s="453">
        <f>$F10*N10</f>
        <v>-4500</v>
      </c>
      <c r="P10" s="503">
        <f>O10/1000000</f>
        <v>-0.0045</v>
      </c>
      <c r="Q10" s="458"/>
    </row>
    <row r="11" spans="1:17" ht="19.5" customHeight="1">
      <c r="A11" s="259">
        <v>3</v>
      </c>
      <c r="B11" s="285" t="s">
        <v>250</v>
      </c>
      <c r="C11" s="283">
        <v>4864896</v>
      </c>
      <c r="D11" s="269" t="s">
        <v>12</v>
      </c>
      <c r="E11" s="94" t="s">
        <v>338</v>
      </c>
      <c r="F11" s="284">
        <v>500</v>
      </c>
      <c r="G11" s="450">
        <v>11049</v>
      </c>
      <c r="H11" s="283">
        <v>10678</v>
      </c>
      <c r="I11" s="453">
        <f>G11-H11</f>
        <v>371</v>
      </c>
      <c r="J11" s="453">
        <f>$F11*I11</f>
        <v>185500</v>
      </c>
      <c r="K11" s="503">
        <f>J11/1000000</f>
        <v>0.1855</v>
      </c>
      <c r="L11" s="450">
        <v>2236</v>
      </c>
      <c r="M11" s="283">
        <v>2138</v>
      </c>
      <c r="N11" s="453">
        <f>L11-M11</f>
        <v>98</v>
      </c>
      <c r="O11" s="453">
        <f>$F11*N11</f>
        <v>49000</v>
      </c>
      <c r="P11" s="503">
        <f>O11/1000000</f>
        <v>0.049</v>
      </c>
      <c r="Q11" s="458"/>
    </row>
    <row r="12" spans="1:17" ht="19.5" customHeight="1">
      <c r="A12" s="259">
        <v>4</v>
      </c>
      <c r="B12" s="285" t="s">
        <v>251</v>
      </c>
      <c r="C12" s="283">
        <v>4864863</v>
      </c>
      <c r="D12" s="269" t="s">
        <v>12</v>
      </c>
      <c r="E12" s="94" t="s">
        <v>338</v>
      </c>
      <c r="F12" s="705">
        <v>937.5</v>
      </c>
      <c r="G12" s="450">
        <v>999945</v>
      </c>
      <c r="H12" s="283">
        <v>999870</v>
      </c>
      <c r="I12" s="453">
        <f>G12-H12</f>
        <v>75</v>
      </c>
      <c r="J12" s="453">
        <f>$F12*I12</f>
        <v>70312.5</v>
      </c>
      <c r="K12" s="503">
        <f>J12/1000000</f>
        <v>0.0703125</v>
      </c>
      <c r="L12" s="450">
        <v>135</v>
      </c>
      <c r="M12" s="283">
        <v>135</v>
      </c>
      <c r="N12" s="453">
        <f>L12-M12</f>
        <v>0</v>
      </c>
      <c r="O12" s="453">
        <f>$F12*N12</f>
        <v>0</v>
      </c>
      <c r="P12" s="503">
        <f>O12/1000000</f>
        <v>0</v>
      </c>
      <c r="Q12" s="706"/>
    </row>
    <row r="13" spans="1:17" ht="19.5" customHeight="1">
      <c r="A13" s="259"/>
      <c r="B13" s="282" t="s">
        <v>252</v>
      </c>
      <c r="C13" s="283"/>
      <c r="D13" s="269"/>
      <c r="E13" s="82"/>
      <c r="F13" s="284"/>
      <c r="G13" s="260"/>
      <c r="H13" s="275"/>
      <c r="I13" s="275"/>
      <c r="J13" s="275"/>
      <c r="K13" s="290"/>
      <c r="L13" s="296"/>
      <c r="M13" s="275"/>
      <c r="N13" s="275"/>
      <c r="O13" s="275"/>
      <c r="P13" s="506"/>
      <c r="Q13" s="458"/>
    </row>
    <row r="14" spans="1:17" ht="19.5" customHeight="1">
      <c r="A14" s="259"/>
      <c r="B14" s="282"/>
      <c r="C14" s="283"/>
      <c r="D14" s="269"/>
      <c r="E14" s="82"/>
      <c r="F14" s="284"/>
      <c r="G14" s="260"/>
      <c r="H14" s="275"/>
      <c r="I14" s="275"/>
      <c r="J14" s="275"/>
      <c r="K14" s="290"/>
      <c r="L14" s="296"/>
      <c r="M14" s="275"/>
      <c r="N14" s="275"/>
      <c r="O14" s="275"/>
      <c r="P14" s="506"/>
      <c r="Q14" s="458"/>
    </row>
    <row r="15" spans="1:17" ht="19.5" customHeight="1">
      <c r="A15" s="259">
        <v>5</v>
      </c>
      <c r="B15" s="285" t="s">
        <v>253</v>
      </c>
      <c r="C15" s="283">
        <v>5129957</v>
      </c>
      <c r="D15" s="269" t="s">
        <v>12</v>
      </c>
      <c r="E15" s="94" t="s">
        <v>338</v>
      </c>
      <c r="F15" s="284">
        <v>250</v>
      </c>
      <c r="G15" s="450">
        <v>983110</v>
      </c>
      <c r="H15" s="283">
        <v>983110</v>
      </c>
      <c r="I15" s="453">
        <f>G15-H15</f>
        <v>0</v>
      </c>
      <c r="J15" s="453">
        <f>$F15*I15</f>
        <v>0</v>
      </c>
      <c r="K15" s="503">
        <f>J15/1000000</f>
        <v>0</v>
      </c>
      <c r="L15" s="450">
        <v>983667</v>
      </c>
      <c r="M15" s="283">
        <v>983667</v>
      </c>
      <c r="N15" s="453">
        <f>L15-M15</f>
        <v>0</v>
      </c>
      <c r="O15" s="453">
        <f>$F15*N15</f>
        <v>0</v>
      </c>
      <c r="P15" s="503">
        <f>O15/1000000</f>
        <v>0</v>
      </c>
      <c r="Q15" s="458"/>
    </row>
    <row r="16" spans="1:17" ht="19.5" customHeight="1">
      <c r="A16" s="259"/>
      <c r="B16" s="285"/>
      <c r="C16" s="283"/>
      <c r="D16" s="269"/>
      <c r="E16" s="94"/>
      <c r="F16" s="284"/>
      <c r="G16" s="450"/>
      <c r="H16" s="283"/>
      <c r="I16" s="453"/>
      <c r="J16" s="453"/>
      <c r="K16" s="503">
        <v>-0.192</v>
      </c>
      <c r="L16" s="450"/>
      <c r="M16" s="283"/>
      <c r="N16" s="453"/>
      <c r="O16" s="453"/>
      <c r="P16" s="503">
        <v>-0.00247</v>
      </c>
      <c r="Q16" s="458" t="s">
        <v>481</v>
      </c>
    </row>
    <row r="17" spans="1:17" ht="19.5" customHeight="1">
      <c r="A17" s="259"/>
      <c r="B17" s="285"/>
      <c r="C17" s="283">
        <v>5128406</v>
      </c>
      <c r="D17" s="269" t="s">
        <v>12</v>
      </c>
      <c r="E17" s="94" t="s">
        <v>338</v>
      </c>
      <c r="F17" s="284">
        <v>500</v>
      </c>
      <c r="G17" s="450">
        <v>999950</v>
      </c>
      <c r="H17" s="283">
        <v>1000000</v>
      </c>
      <c r="I17" s="453">
        <f>G17-H17</f>
        <v>-50</v>
      </c>
      <c r="J17" s="453">
        <f>$F17*I17</f>
        <v>-25000</v>
      </c>
      <c r="K17" s="503">
        <f>J17/1000000</f>
        <v>-0.025</v>
      </c>
      <c r="L17" s="450">
        <v>999899</v>
      </c>
      <c r="M17" s="283">
        <v>1000000</v>
      </c>
      <c r="N17" s="453">
        <f>L17-M17</f>
        <v>-101</v>
      </c>
      <c r="O17" s="453">
        <f>$F17*N17</f>
        <v>-50500</v>
      </c>
      <c r="P17" s="503">
        <f>O17/1000000</f>
        <v>-0.0505</v>
      </c>
      <c r="Q17" s="458" t="s">
        <v>480</v>
      </c>
    </row>
    <row r="18" spans="1:17" ht="19.5" customHeight="1">
      <c r="A18" s="259">
        <v>6</v>
      </c>
      <c r="B18" s="285" t="s">
        <v>254</v>
      </c>
      <c r="C18" s="283">
        <v>4864881</v>
      </c>
      <c r="D18" s="269" t="s">
        <v>12</v>
      </c>
      <c r="E18" s="94" t="s">
        <v>338</v>
      </c>
      <c r="F18" s="284">
        <v>-500</v>
      </c>
      <c r="G18" s="450">
        <v>978668</v>
      </c>
      <c r="H18" s="283">
        <v>978709</v>
      </c>
      <c r="I18" s="453">
        <f>G18-H18</f>
        <v>-41</v>
      </c>
      <c r="J18" s="453">
        <f>$F18*I18</f>
        <v>20500</v>
      </c>
      <c r="K18" s="503">
        <f>J18/1000000</f>
        <v>0.0205</v>
      </c>
      <c r="L18" s="450">
        <v>976344</v>
      </c>
      <c r="M18" s="283">
        <v>976334</v>
      </c>
      <c r="N18" s="453">
        <f>L18-M18</f>
        <v>10</v>
      </c>
      <c r="O18" s="453">
        <f>$F18*N18</f>
        <v>-5000</v>
      </c>
      <c r="P18" s="503">
        <f>O18/1000000</f>
        <v>-0.005</v>
      </c>
      <c r="Q18" s="458"/>
    </row>
    <row r="19" spans="1:17" ht="19.5" customHeight="1">
      <c r="A19" s="259">
        <v>7</v>
      </c>
      <c r="B19" s="285" t="s">
        <v>269</v>
      </c>
      <c r="C19" s="283">
        <v>4902559</v>
      </c>
      <c r="D19" s="269" t="s">
        <v>12</v>
      </c>
      <c r="E19" s="94" t="s">
        <v>338</v>
      </c>
      <c r="F19" s="284">
        <v>300</v>
      </c>
      <c r="G19" s="450">
        <v>36</v>
      </c>
      <c r="H19" s="283">
        <v>36</v>
      </c>
      <c r="I19" s="453">
        <f>G19-H19</f>
        <v>0</v>
      </c>
      <c r="J19" s="453">
        <f>$F19*I19</f>
        <v>0</v>
      </c>
      <c r="K19" s="503">
        <f>J19/1000000</f>
        <v>0</v>
      </c>
      <c r="L19" s="450">
        <v>999921</v>
      </c>
      <c r="M19" s="283">
        <v>999921</v>
      </c>
      <c r="N19" s="453">
        <f>L19-M19</f>
        <v>0</v>
      </c>
      <c r="O19" s="453">
        <f>$F19*N19</f>
        <v>0</v>
      </c>
      <c r="P19" s="503">
        <f>O19/1000000</f>
        <v>0</v>
      </c>
      <c r="Q19" s="458"/>
    </row>
    <row r="20" spans="1:17" ht="19.5" customHeight="1">
      <c r="A20" s="259"/>
      <c r="B20" s="282"/>
      <c r="C20" s="283"/>
      <c r="D20" s="269"/>
      <c r="E20" s="94"/>
      <c r="F20" s="284"/>
      <c r="G20" s="93"/>
      <c r="H20" s="82"/>
      <c r="I20" s="44"/>
      <c r="J20" s="44"/>
      <c r="K20" s="96"/>
      <c r="L20" s="298"/>
      <c r="M20" s="495"/>
      <c r="N20" s="495"/>
      <c r="O20" s="495"/>
      <c r="P20" s="496"/>
      <c r="Q20" s="458"/>
    </row>
    <row r="21" spans="1:17" ht="19.5" customHeight="1">
      <c r="A21" s="259"/>
      <c r="B21" s="285"/>
      <c r="C21" s="283"/>
      <c r="D21" s="269"/>
      <c r="E21" s="94"/>
      <c r="F21" s="284"/>
      <c r="G21" s="93"/>
      <c r="H21" s="82"/>
      <c r="I21" s="44"/>
      <c r="J21" s="44"/>
      <c r="K21" s="96"/>
      <c r="L21" s="298"/>
      <c r="M21" s="495"/>
      <c r="N21" s="495"/>
      <c r="O21" s="495"/>
      <c r="P21" s="496"/>
      <c r="Q21" s="458"/>
    </row>
    <row r="22" spans="1:17" ht="19.5" customHeight="1">
      <c r="A22" s="259"/>
      <c r="B22" s="282" t="s">
        <v>255</v>
      </c>
      <c r="C22" s="283"/>
      <c r="D22" s="269"/>
      <c r="E22" s="94"/>
      <c r="F22" s="286"/>
      <c r="G22" s="93"/>
      <c r="H22" s="82"/>
      <c r="I22" s="41"/>
      <c r="J22" s="45"/>
      <c r="K22" s="292">
        <f>SUM(K9:K21)</f>
        <v>0.05741249999999998</v>
      </c>
      <c r="L22" s="299"/>
      <c r="M22" s="275"/>
      <c r="N22" s="275"/>
      <c r="O22" s="275"/>
      <c r="P22" s="293">
        <f>SUM(P9:P21)</f>
        <v>-0.015470000000000001</v>
      </c>
      <c r="Q22" s="458"/>
    </row>
    <row r="23" spans="1:17" ht="19.5" customHeight="1">
      <c r="A23" s="259"/>
      <c r="B23" s="282" t="s">
        <v>256</v>
      </c>
      <c r="C23" s="283"/>
      <c r="D23" s="269"/>
      <c r="E23" s="94"/>
      <c r="F23" s="286"/>
      <c r="G23" s="93"/>
      <c r="H23" s="82"/>
      <c r="I23" s="41"/>
      <c r="J23" s="41"/>
      <c r="K23" s="96"/>
      <c r="L23" s="298"/>
      <c r="M23" s="495"/>
      <c r="N23" s="495"/>
      <c r="O23" s="495"/>
      <c r="P23" s="496"/>
      <c r="Q23" s="458"/>
    </row>
    <row r="24" spans="1:17" ht="19.5" customHeight="1">
      <c r="A24" s="259"/>
      <c r="B24" s="282" t="s">
        <v>257</v>
      </c>
      <c r="C24" s="283"/>
      <c r="D24" s="269"/>
      <c r="E24" s="94"/>
      <c r="F24" s="286"/>
      <c r="G24" s="93"/>
      <c r="H24" s="82"/>
      <c r="I24" s="41"/>
      <c r="J24" s="41"/>
      <c r="K24" s="96"/>
      <c r="L24" s="298"/>
      <c r="M24" s="495"/>
      <c r="N24" s="495"/>
      <c r="O24" s="495"/>
      <c r="P24" s="496"/>
      <c r="Q24" s="458"/>
    </row>
    <row r="25" spans="1:17" ht="19.5" customHeight="1">
      <c r="A25" s="259">
        <v>8</v>
      </c>
      <c r="B25" s="285" t="s">
        <v>258</v>
      </c>
      <c r="C25" s="283">
        <v>4864796</v>
      </c>
      <c r="D25" s="269" t="s">
        <v>12</v>
      </c>
      <c r="E25" s="94" t="s">
        <v>338</v>
      </c>
      <c r="F25" s="284">
        <v>200</v>
      </c>
      <c r="G25" s="450">
        <v>987123</v>
      </c>
      <c r="H25" s="283">
        <v>987282</v>
      </c>
      <c r="I25" s="453">
        <f>G25-H25</f>
        <v>-159</v>
      </c>
      <c r="J25" s="453">
        <f>$F25*I25</f>
        <v>-31800</v>
      </c>
      <c r="K25" s="503">
        <f>J25/1000000</f>
        <v>-0.0318</v>
      </c>
      <c r="L25" s="450">
        <v>999870</v>
      </c>
      <c r="M25" s="283">
        <v>999915</v>
      </c>
      <c r="N25" s="453">
        <f>L25-M25</f>
        <v>-45</v>
      </c>
      <c r="O25" s="453">
        <f>$F25*N25</f>
        <v>-9000</v>
      </c>
      <c r="P25" s="503">
        <f>O25/1000000</f>
        <v>-0.009</v>
      </c>
      <c r="Q25" s="470"/>
    </row>
    <row r="26" spans="1:17" ht="21" customHeight="1">
      <c r="A26" s="259">
        <v>9</v>
      </c>
      <c r="B26" s="285" t="s">
        <v>259</v>
      </c>
      <c r="C26" s="283">
        <v>5128407</v>
      </c>
      <c r="D26" s="269" t="s">
        <v>12</v>
      </c>
      <c r="E26" s="94" t="s">
        <v>338</v>
      </c>
      <c r="F26" s="284">
        <v>937.5</v>
      </c>
      <c r="G26" s="450">
        <v>998430</v>
      </c>
      <c r="H26" s="283">
        <v>998478</v>
      </c>
      <c r="I26" s="453">
        <f>G26-H26</f>
        <v>-48</v>
      </c>
      <c r="J26" s="453">
        <f>$F26*I26</f>
        <v>-45000</v>
      </c>
      <c r="K26" s="503">
        <f>J26/1000000</f>
        <v>-0.045</v>
      </c>
      <c r="L26" s="450">
        <v>999994</v>
      </c>
      <c r="M26" s="283">
        <v>1000001</v>
      </c>
      <c r="N26" s="453">
        <f>L26-M26</f>
        <v>-7</v>
      </c>
      <c r="O26" s="453">
        <f>$F26*N26</f>
        <v>-6562.5</v>
      </c>
      <c r="P26" s="503">
        <f>O26/1000000</f>
        <v>-0.0065625</v>
      </c>
      <c r="Q26" s="464"/>
    </row>
    <row r="27" spans="1:17" ht="19.5" customHeight="1">
      <c r="A27" s="259"/>
      <c r="B27" s="282" t="s">
        <v>260</v>
      </c>
      <c r="C27" s="285"/>
      <c r="D27" s="269"/>
      <c r="E27" s="94"/>
      <c r="F27" s="286"/>
      <c r="G27" s="93"/>
      <c r="H27" s="82"/>
      <c r="I27" s="41"/>
      <c r="J27" s="45"/>
      <c r="K27" s="293">
        <f>SUM(K25:K26)</f>
        <v>-0.07680000000000001</v>
      </c>
      <c r="L27" s="299"/>
      <c r="M27" s="275"/>
      <c r="N27" s="275"/>
      <c r="O27" s="275"/>
      <c r="P27" s="293">
        <f>SUM(P25:P26)</f>
        <v>-0.0155625</v>
      </c>
      <c r="Q27" s="458"/>
    </row>
    <row r="28" spans="1:17" ht="19.5" customHeight="1">
      <c r="A28" s="259"/>
      <c r="B28" s="282" t="s">
        <v>261</v>
      </c>
      <c r="C28" s="283"/>
      <c r="D28" s="269"/>
      <c r="E28" s="82"/>
      <c r="F28" s="284"/>
      <c r="G28" s="93"/>
      <c r="H28" s="82"/>
      <c r="I28" s="44"/>
      <c r="J28" s="40"/>
      <c r="K28" s="96"/>
      <c r="L28" s="298"/>
      <c r="M28" s="495"/>
      <c r="N28" s="495"/>
      <c r="O28" s="495"/>
      <c r="P28" s="496"/>
      <c r="Q28" s="458"/>
    </row>
    <row r="29" spans="1:17" ht="19.5" customHeight="1">
      <c r="A29" s="259"/>
      <c r="B29" s="282" t="s">
        <v>257</v>
      </c>
      <c r="C29" s="283"/>
      <c r="D29" s="269"/>
      <c r="E29" s="82"/>
      <c r="F29" s="284"/>
      <c r="G29" s="93"/>
      <c r="H29" s="82"/>
      <c r="I29" s="44"/>
      <c r="J29" s="40"/>
      <c r="K29" s="96"/>
      <c r="L29" s="298"/>
      <c r="M29" s="495"/>
      <c r="N29" s="495"/>
      <c r="O29" s="495"/>
      <c r="P29" s="496"/>
      <c r="Q29" s="458"/>
    </row>
    <row r="30" spans="1:17" ht="19.5" customHeight="1">
      <c r="A30" s="259">
        <v>10</v>
      </c>
      <c r="B30" s="285" t="s">
        <v>262</v>
      </c>
      <c r="C30" s="283">
        <v>4864866</v>
      </c>
      <c r="D30" s="269" t="s">
        <v>12</v>
      </c>
      <c r="E30" s="94" t="s">
        <v>338</v>
      </c>
      <c r="F30" s="504">
        <v>1250</v>
      </c>
      <c r="G30" s="450">
        <v>928</v>
      </c>
      <c r="H30" s="283">
        <v>829</v>
      </c>
      <c r="I30" s="453">
        <f aca="true" t="shared" si="0" ref="I30:I36">G30-H30</f>
        <v>99</v>
      </c>
      <c r="J30" s="453">
        <f aca="true" t="shared" si="1" ref="J30:J36">$F30*I30</f>
        <v>123750</v>
      </c>
      <c r="K30" s="503">
        <f aca="true" t="shared" si="2" ref="K30:K36">J30/1000000</f>
        <v>0.12375</v>
      </c>
      <c r="L30" s="450">
        <v>46</v>
      </c>
      <c r="M30" s="283">
        <v>13</v>
      </c>
      <c r="N30" s="453">
        <f aca="true" t="shared" si="3" ref="N30:N36">L30-M30</f>
        <v>33</v>
      </c>
      <c r="O30" s="453">
        <f aca="true" t="shared" si="4" ref="O30:O36">$F30*N30</f>
        <v>41250</v>
      </c>
      <c r="P30" s="503">
        <f aca="true" t="shared" si="5" ref="P30:P36">O30/1000000</f>
        <v>0.04125</v>
      </c>
      <c r="Q30" s="458"/>
    </row>
    <row r="31" spans="1:17" ht="19.5" customHeight="1">
      <c r="A31" s="259">
        <v>11</v>
      </c>
      <c r="B31" s="285" t="s">
        <v>263</v>
      </c>
      <c r="C31" s="283">
        <v>5295125</v>
      </c>
      <c r="D31" s="269" t="s">
        <v>12</v>
      </c>
      <c r="E31" s="94" t="s">
        <v>338</v>
      </c>
      <c r="F31" s="504">
        <v>100</v>
      </c>
      <c r="G31" s="450">
        <v>327162</v>
      </c>
      <c r="H31" s="283">
        <v>328630</v>
      </c>
      <c r="I31" s="453">
        <f t="shared" si="0"/>
        <v>-1468</v>
      </c>
      <c r="J31" s="453">
        <f t="shared" si="1"/>
        <v>-146800</v>
      </c>
      <c r="K31" s="503">
        <f t="shared" si="2"/>
        <v>-0.1468</v>
      </c>
      <c r="L31" s="450">
        <v>997792</v>
      </c>
      <c r="M31" s="283">
        <v>998753</v>
      </c>
      <c r="N31" s="453">
        <f t="shared" si="3"/>
        <v>-961</v>
      </c>
      <c r="O31" s="453">
        <f t="shared" si="4"/>
        <v>-96100</v>
      </c>
      <c r="P31" s="503">
        <f t="shared" si="5"/>
        <v>-0.0961</v>
      </c>
      <c r="Q31" s="458"/>
    </row>
    <row r="32" spans="1:17" ht="19.5" customHeight="1">
      <c r="A32" s="259">
        <v>12</v>
      </c>
      <c r="B32" s="285" t="s">
        <v>264</v>
      </c>
      <c r="C32" s="283">
        <v>5295126</v>
      </c>
      <c r="D32" s="269" t="s">
        <v>12</v>
      </c>
      <c r="E32" s="94" t="s">
        <v>338</v>
      </c>
      <c r="F32" s="504">
        <v>62.5</v>
      </c>
      <c r="G32" s="450">
        <v>258956</v>
      </c>
      <c r="H32" s="283">
        <v>259607</v>
      </c>
      <c r="I32" s="453">
        <f t="shared" si="0"/>
        <v>-651</v>
      </c>
      <c r="J32" s="453">
        <f t="shared" si="1"/>
        <v>-40687.5</v>
      </c>
      <c r="K32" s="503">
        <f t="shared" si="2"/>
        <v>-0.0406875</v>
      </c>
      <c r="L32" s="450">
        <v>987630</v>
      </c>
      <c r="M32" s="283">
        <v>985619</v>
      </c>
      <c r="N32" s="453">
        <f t="shared" si="3"/>
        <v>2011</v>
      </c>
      <c r="O32" s="453">
        <f t="shared" si="4"/>
        <v>125687.5</v>
      </c>
      <c r="P32" s="503">
        <f t="shared" si="5"/>
        <v>0.1256875</v>
      </c>
      <c r="Q32" s="458"/>
    </row>
    <row r="33" spans="1:17" ht="19.5" customHeight="1">
      <c r="A33" s="259"/>
      <c r="B33" s="285"/>
      <c r="C33" s="283"/>
      <c r="D33" s="269"/>
      <c r="E33" s="94"/>
      <c r="F33" s="504">
        <v>62.5</v>
      </c>
      <c r="G33" s="450">
        <v>287064</v>
      </c>
      <c r="H33" s="283">
        <v>286664</v>
      </c>
      <c r="I33" s="453">
        <f>G33-H33</f>
        <v>400</v>
      </c>
      <c r="J33" s="453">
        <f>$F33*I33</f>
        <v>25000</v>
      </c>
      <c r="K33" s="503">
        <f>J33/1000000</f>
        <v>0.025</v>
      </c>
      <c r="L33" s="450"/>
      <c r="M33" s="283"/>
      <c r="N33" s="453"/>
      <c r="O33" s="453"/>
      <c r="P33" s="503"/>
      <c r="Q33" s="458"/>
    </row>
    <row r="34" spans="1:17" ht="19.5" customHeight="1">
      <c r="A34" s="259">
        <v>13</v>
      </c>
      <c r="B34" s="285" t="s">
        <v>265</v>
      </c>
      <c r="C34" s="283">
        <v>4865179</v>
      </c>
      <c r="D34" s="269" t="s">
        <v>12</v>
      </c>
      <c r="E34" s="94" t="s">
        <v>338</v>
      </c>
      <c r="F34" s="504">
        <v>800</v>
      </c>
      <c r="G34" s="450">
        <v>2629</v>
      </c>
      <c r="H34" s="283">
        <v>2643</v>
      </c>
      <c r="I34" s="453">
        <f t="shared" si="0"/>
        <v>-14</v>
      </c>
      <c r="J34" s="453">
        <f t="shared" si="1"/>
        <v>-11200</v>
      </c>
      <c r="K34" s="503">
        <f t="shared" si="2"/>
        <v>-0.0112</v>
      </c>
      <c r="L34" s="450">
        <v>1840</v>
      </c>
      <c r="M34" s="283">
        <v>1823</v>
      </c>
      <c r="N34" s="453">
        <f t="shared" si="3"/>
        <v>17</v>
      </c>
      <c r="O34" s="453">
        <f t="shared" si="4"/>
        <v>13600</v>
      </c>
      <c r="P34" s="503">
        <f t="shared" si="5"/>
        <v>0.0136</v>
      </c>
      <c r="Q34" s="458"/>
    </row>
    <row r="35" spans="1:17" ht="19.5" customHeight="1">
      <c r="A35" s="259">
        <v>14</v>
      </c>
      <c r="B35" s="285" t="s">
        <v>266</v>
      </c>
      <c r="C35" s="283">
        <v>4864795</v>
      </c>
      <c r="D35" s="269" t="s">
        <v>12</v>
      </c>
      <c r="E35" s="94" t="s">
        <v>338</v>
      </c>
      <c r="F35" s="504">
        <v>100</v>
      </c>
      <c r="G35" s="450">
        <v>977427</v>
      </c>
      <c r="H35" s="283">
        <v>977564</v>
      </c>
      <c r="I35" s="453">
        <f t="shared" si="0"/>
        <v>-137</v>
      </c>
      <c r="J35" s="453">
        <f t="shared" si="1"/>
        <v>-13700</v>
      </c>
      <c r="K35" s="503">
        <f t="shared" si="2"/>
        <v>-0.0137</v>
      </c>
      <c r="L35" s="450">
        <v>999271</v>
      </c>
      <c r="M35" s="283">
        <v>999278</v>
      </c>
      <c r="N35" s="453">
        <f t="shared" si="3"/>
        <v>-7</v>
      </c>
      <c r="O35" s="453">
        <f t="shared" si="4"/>
        <v>-700</v>
      </c>
      <c r="P35" s="503">
        <f t="shared" si="5"/>
        <v>-0.0007</v>
      </c>
      <c r="Q35" s="470"/>
    </row>
    <row r="36" spans="1:17" ht="19.5" customHeight="1">
      <c r="A36" s="259">
        <v>15</v>
      </c>
      <c r="B36" s="285" t="s">
        <v>365</v>
      </c>
      <c r="C36" s="283">
        <v>4864821</v>
      </c>
      <c r="D36" s="269" t="s">
        <v>12</v>
      </c>
      <c r="E36" s="94" t="s">
        <v>338</v>
      </c>
      <c r="F36" s="504">
        <v>150</v>
      </c>
      <c r="G36" s="450">
        <v>184</v>
      </c>
      <c r="H36" s="283">
        <v>184</v>
      </c>
      <c r="I36" s="453">
        <f t="shared" si="0"/>
        <v>0</v>
      </c>
      <c r="J36" s="453">
        <f t="shared" si="1"/>
        <v>0</v>
      </c>
      <c r="K36" s="503">
        <f t="shared" si="2"/>
        <v>0</v>
      </c>
      <c r="L36" s="450">
        <v>989428</v>
      </c>
      <c r="M36" s="283">
        <v>987238</v>
      </c>
      <c r="N36" s="453">
        <f t="shared" si="3"/>
        <v>2190</v>
      </c>
      <c r="O36" s="453">
        <f t="shared" si="4"/>
        <v>328500</v>
      </c>
      <c r="P36" s="505">
        <f t="shared" si="5"/>
        <v>0.3285</v>
      </c>
      <c r="Q36" s="483"/>
    </row>
    <row r="37" spans="1:17" ht="19.5" customHeight="1">
      <c r="A37" s="259"/>
      <c r="B37" s="282" t="s">
        <v>252</v>
      </c>
      <c r="C37" s="283"/>
      <c r="D37" s="269"/>
      <c r="E37" s="82"/>
      <c r="F37" s="284"/>
      <c r="G37" s="260"/>
      <c r="H37" s="275"/>
      <c r="I37" s="275"/>
      <c r="J37" s="291"/>
      <c r="K37" s="290"/>
      <c r="L37" s="296"/>
      <c r="M37" s="275"/>
      <c r="N37" s="275"/>
      <c r="O37" s="275"/>
      <c r="P37" s="506"/>
      <c r="Q37" s="458"/>
    </row>
    <row r="38" spans="1:17" ht="19.5" customHeight="1">
      <c r="A38" s="259">
        <v>16</v>
      </c>
      <c r="B38" s="285" t="s">
        <v>267</v>
      </c>
      <c r="C38" s="283">
        <v>4865185</v>
      </c>
      <c r="D38" s="269" t="s">
        <v>12</v>
      </c>
      <c r="E38" s="94" t="s">
        <v>338</v>
      </c>
      <c r="F38" s="504">
        <v>-2500</v>
      </c>
      <c r="G38" s="450">
        <v>998273</v>
      </c>
      <c r="H38" s="283">
        <v>998291</v>
      </c>
      <c r="I38" s="453">
        <f>G38-H38</f>
        <v>-18</v>
      </c>
      <c r="J38" s="453">
        <f>$F38*I38</f>
        <v>45000</v>
      </c>
      <c r="K38" s="503">
        <f>J38/1000000</f>
        <v>0.045</v>
      </c>
      <c r="L38" s="450">
        <v>3068</v>
      </c>
      <c r="M38" s="283">
        <v>3068</v>
      </c>
      <c r="N38" s="453">
        <f>L38-M38</f>
        <v>0</v>
      </c>
      <c r="O38" s="453">
        <f>$F38*N38</f>
        <v>0</v>
      </c>
      <c r="P38" s="505">
        <f>O38/1000000</f>
        <v>0</v>
      </c>
      <c r="Q38" s="469"/>
    </row>
    <row r="39" spans="1:17" ht="19.5" customHeight="1">
      <c r="A39" s="259">
        <v>17</v>
      </c>
      <c r="B39" s="285" t="s">
        <v>270</v>
      </c>
      <c r="C39" s="283">
        <v>4902559</v>
      </c>
      <c r="D39" s="269" t="s">
        <v>12</v>
      </c>
      <c r="E39" s="94" t="s">
        <v>338</v>
      </c>
      <c r="F39" s="283">
        <v>-300</v>
      </c>
      <c r="G39" s="450">
        <v>36</v>
      </c>
      <c r="H39" s="283">
        <v>36</v>
      </c>
      <c r="I39" s="453">
        <f>G39-H39</f>
        <v>0</v>
      </c>
      <c r="J39" s="453">
        <f>$F39*I39</f>
        <v>0</v>
      </c>
      <c r="K39" s="503">
        <f>J39/1000000</f>
        <v>0</v>
      </c>
      <c r="L39" s="450">
        <v>999921</v>
      </c>
      <c r="M39" s="283">
        <v>999921</v>
      </c>
      <c r="N39" s="453">
        <f>L39-M39</f>
        <v>0</v>
      </c>
      <c r="O39" s="453">
        <f>$F39*N39</f>
        <v>0</v>
      </c>
      <c r="P39" s="503">
        <f>O39/1000000</f>
        <v>0</v>
      </c>
      <c r="Q39" s="458"/>
    </row>
    <row r="40" spans="1:17" ht="19.5" customHeight="1" thickBot="1">
      <c r="A40" s="287"/>
      <c r="B40" s="288" t="s">
        <v>268</v>
      </c>
      <c r="C40" s="288"/>
      <c r="D40" s="288"/>
      <c r="E40" s="288"/>
      <c r="F40" s="288"/>
      <c r="G40" s="101"/>
      <c r="H40" s="100"/>
      <c r="I40" s="100"/>
      <c r="J40" s="100"/>
      <c r="K40" s="413">
        <f>SUM(K30:K39)</f>
        <v>-0.018637500000000015</v>
      </c>
      <c r="L40" s="300"/>
      <c r="M40" s="692"/>
      <c r="N40" s="692"/>
      <c r="O40" s="692"/>
      <c r="P40" s="294">
        <f>SUM(P30:P39)</f>
        <v>0.41223750000000003</v>
      </c>
      <c r="Q40" s="559"/>
    </row>
    <row r="41" spans="1:16" ht="13.5" thickTop="1">
      <c r="A41" s="53"/>
      <c r="B41" s="2"/>
      <c r="C41" s="90"/>
      <c r="D41" s="53"/>
      <c r="E41" s="90"/>
      <c r="F41" s="9"/>
      <c r="G41" s="9"/>
      <c r="H41" s="9"/>
      <c r="I41" s="9"/>
      <c r="J41" s="9"/>
      <c r="K41" s="10"/>
      <c r="L41" s="301"/>
      <c r="M41" s="549"/>
      <c r="N41" s="549"/>
      <c r="O41" s="549"/>
      <c r="P41" s="549"/>
    </row>
    <row r="42" spans="11:16" ht="12.75">
      <c r="K42" s="549"/>
      <c r="L42" s="549"/>
      <c r="M42" s="549"/>
      <c r="N42" s="549"/>
      <c r="O42" s="549"/>
      <c r="P42" s="549"/>
    </row>
    <row r="43" spans="7:16" ht="12.75">
      <c r="G43" s="693"/>
      <c r="K43" s="549"/>
      <c r="L43" s="549"/>
      <c r="M43" s="549"/>
      <c r="N43" s="549"/>
      <c r="O43" s="549"/>
      <c r="P43" s="549"/>
    </row>
    <row r="44" spans="2:16" ht="21.75">
      <c r="B44" s="182" t="s">
        <v>324</v>
      </c>
      <c r="K44" s="694">
        <f>K22</f>
        <v>0.05741249999999998</v>
      </c>
      <c r="L44" s="695"/>
      <c r="M44" s="695"/>
      <c r="N44" s="695"/>
      <c r="O44" s="695"/>
      <c r="P44" s="694">
        <f>P22</f>
        <v>-0.015470000000000001</v>
      </c>
    </row>
    <row r="45" spans="2:16" ht="21.75">
      <c r="B45" s="182" t="s">
        <v>325</v>
      </c>
      <c r="K45" s="694">
        <f>K27</f>
        <v>-0.07680000000000001</v>
      </c>
      <c r="L45" s="695"/>
      <c r="M45" s="695"/>
      <c r="N45" s="695"/>
      <c r="O45" s="695"/>
      <c r="P45" s="694">
        <f>P27</f>
        <v>-0.0155625</v>
      </c>
    </row>
    <row r="46" spans="2:16" ht="21.75">
      <c r="B46" s="182" t="s">
        <v>326</v>
      </c>
      <c r="K46" s="694">
        <f>K40</f>
        <v>-0.018637500000000015</v>
      </c>
      <c r="L46" s="695"/>
      <c r="M46" s="695"/>
      <c r="N46" s="695"/>
      <c r="O46" s="695"/>
      <c r="P46" s="696">
        <f>P40</f>
        <v>0.41223750000000003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4" zoomScaleNormal="75" zoomScaleSheetLayoutView="84" zoomScalePageLayoutView="0" workbookViewId="0" topLeftCell="A16">
      <selection activeCell="A46" sqref="A46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231</v>
      </c>
    </row>
    <row r="2" spans="1:16" ht="20.25">
      <c r="A2" s="308" t="s">
        <v>232</v>
      </c>
      <c r="P2" s="266" t="str">
        <f>NDPL!Q1</f>
        <v>JUNE-2018</v>
      </c>
    </row>
    <row r="3" spans="1:9" ht="18">
      <c r="A3" s="178" t="s">
        <v>341</v>
      </c>
      <c r="B3" s="178"/>
      <c r="C3" s="254"/>
      <c r="D3" s="255"/>
      <c r="E3" s="255"/>
      <c r="F3" s="254"/>
      <c r="G3" s="254"/>
      <c r="H3" s="254"/>
      <c r="I3" s="254"/>
    </row>
    <row r="4" spans="1:16" ht="24" thickBot="1">
      <c r="A4" s="3"/>
      <c r="G4" s="18"/>
      <c r="H4" s="18"/>
      <c r="I4" s="46" t="s">
        <v>387</v>
      </c>
      <c r="J4" s="18"/>
      <c r="K4" s="18"/>
      <c r="L4" s="18"/>
      <c r="M4" s="18"/>
      <c r="N4" s="46" t="s">
        <v>388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30/06/2018</v>
      </c>
      <c r="H5" s="33" t="str">
        <f>NDPL!H5</f>
        <v>INTIAL READING 01/06/2018</v>
      </c>
      <c r="I5" s="33" t="s">
        <v>4</v>
      </c>
      <c r="J5" s="33" t="s">
        <v>5</v>
      </c>
      <c r="K5" s="33" t="s">
        <v>6</v>
      </c>
      <c r="L5" s="35" t="str">
        <f>NDPL!G5</f>
        <v>FINAL READING 30/06/2018</v>
      </c>
      <c r="M5" s="33" t="str">
        <f>NDPL!H5</f>
        <v>INTIAL READING 01/06/2018</v>
      </c>
      <c r="N5" s="33" t="s">
        <v>4</v>
      </c>
      <c r="O5" s="33" t="s">
        <v>5</v>
      </c>
      <c r="P5" s="34" t="s">
        <v>6</v>
      </c>
      <c r="Q5" s="34" t="s">
        <v>301</v>
      </c>
    </row>
    <row r="6" ht="14.25" thickBot="1" thickTop="1"/>
    <row r="7" spans="1:17" ht="13.5" thickTop="1">
      <c r="A7" s="23"/>
      <c r="B7" s="108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46"/>
    </row>
    <row r="8" spans="1:17" ht="18">
      <c r="A8" s="112"/>
      <c r="B8" s="428" t="s">
        <v>277</v>
      </c>
      <c r="C8" s="427"/>
      <c r="D8" s="115"/>
      <c r="E8" s="115"/>
      <c r="F8" s="117"/>
      <c r="G8" s="126"/>
      <c r="H8" s="18"/>
      <c r="I8" s="66"/>
      <c r="J8" s="66"/>
      <c r="K8" s="68"/>
      <c r="L8" s="67"/>
      <c r="M8" s="65"/>
      <c r="N8" s="66"/>
      <c r="O8" s="66"/>
      <c r="P8" s="68"/>
      <c r="Q8" s="147"/>
    </row>
    <row r="9" spans="1:17" ht="18">
      <c r="A9" s="119"/>
      <c r="B9" s="429" t="s">
        <v>278</v>
      </c>
      <c r="C9" s="430" t="s">
        <v>272</v>
      </c>
      <c r="D9" s="120"/>
      <c r="E9" s="115"/>
      <c r="F9" s="117"/>
      <c r="G9" s="22"/>
      <c r="H9" s="18"/>
      <c r="I9" s="66"/>
      <c r="J9" s="66"/>
      <c r="K9" s="68"/>
      <c r="L9" s="177"/>
      <c r="M9" s="66"/>
      <c r="N9" s="66"/>
      <c r="O9" s="66"/>
      <c r="P9" s="68"/>
      <c r="Q9" s="147"/>
    </row>
    <row r="10" spans="1:17" s="454" customFormat="1" ht="20.25">
      <c r="A10" s="419">
        <v>1</v>
      </c>
      <c r="B10" s="536" t="s">
        <v>273</v>
      </c>
      <c r="C10" s="427">
        <v>5295181</v>
      </c>
      <c r="D10" s="445" t="s">
        <v>12</v>
      </c>
      <c r="E10" s="115" t="s">
        <v>345</v>
      </c>
      <c r="F10" s="537">
        <v>1000</v>
      </c>
      <c r="G10" s="450">
        <v>34445</v>
      </c>
      <c r="H10" s="451">
        <v>33744</v>
      </c>
      <c r="I10" s="451">
        <f>G10-H10</f>
        <v>701</v>
      </c>
      <c r="J10" s="451">
        <f>$F10*I10</f>
        <v>701000</v>
      </c>
      <c r="K10" s="451">
        <f>J10/1000000</f>
        <v>0.701</v>
      </c>
      <c r="L10" s="450">
        <v>0</v>
      </c>
      <c r="M10" s="451">
        <v>0</v>
      </c>
      <c r="N10" s="452">
        <f>L10-M10</f>
        <v>0</v>
      </c>
      <c r="O10" s="452">
        <f>$F10*N10</f>
        <v>0</v>
      </c>
      <c r="P10" s="538">
        <f>O10/1000000</f>
        <v>0</v>
      </c>
      <c r="Q10" s="458"/>
    </row>
    <row r="11" spans="1:17" s="454" customFormat="1" ht="20.25">
      <c r="A11" s="419">
        <v>2</v>
      </c>
      <c r="B11" s="536" t="s">
        <v>275</v>
      </c>
      <c r="C11" s="427">
        <v>4864886</v>
      </c>
      <c r="D11" s="445" t="s">
        <v>12</v>
      </c>
      <c r="E11" s="115" t="s">
        <v>345</v>
      </c>
      <c r="F11" s="537">
        <v>5000</v>
      </c>
      <c r="G11" s="450">
        <v>14198</v>
      </c>
      <c r="H11" s="451">
        <v>14088</v>
      </c>
      <c r="I11" s="451">
        <f>G11-H11</f>
        <v>110</v>
      </c>
      <c r="J11" s="451">
        <f>$F11*I11</f>
        <v>550000</v>
      </c>
      <c r="K11" s="451">
        <f>J11/1000000</f>
        <v>0.55</v>
      </c>
      <c r="L11" s="450">
        <v>81</v>
      </c>
      <c r="M11" s="451">
        <v>81</v>
      </c>
      <c r="N11" s="452">
        <f>L11-M11</f>
        <v>0</v>
      </c>
      <c r="O11" s="452">
        <f>$F11*N11</f>
        <v>0</v>
      </c>
      <c r="P11" s="538">
        <f>O11/1000000</f>
        <v>0</v>
      </c>
      <c r="Q11" s="458"/>
    </row>
    <row r="12" spans="1:17" ht="14.25">
      <c r="A12" s="93"/>
      <c r="B12" s="124"/>
      <c r="C12" s="105"/>
      <c r="D12" s="445"/>
      <c r="E12" s="122"/>
      <c r="F12" s="123"/>
      <c r="G12" s="127"/>
      <c r="H12" s="128"/>
      <c r="I12" s="66"/>
      <c r="J12" s="66"/>
      <c r="K12" s="68"/>
      <c r="L12" s="177"/>
      <c r="M12" s="66"/>
      <c r="N12" s="66"/>
      <c r="O12" s="66"/>
      <c r="P12" s="68"/>
      <c r="Q12" s="147"/>
    </row>
    <row r="13" spans="1:17" ht="14.25">
      <c r="A13" s="93"/>
      <c r="B13" s="121"/>
      <c r="C13" s="105"/>
      <c r="D13" s="445"/>
      <c r="E13" s="122"/>
      <c r="F13" s="123"/>
      <c r="G13" s="127"/>
      <c r="H13" s="128"/>
      <c r="I13" s="66"/>
      <c r="J13" s="66"/>
      <c r="K13" s="68"/>
      <c r="L13" s="177"/>
      <c r="M13" s="66"/>
      <c r="N13" s="66"/>
      <c r="O13" s="66"/>
      <c r="P13" s="68"/>
      <c r="Q13" s="147"/>
    </row>
    <row r="14" spans="1:17" ht="18">
      <c r="A14" s="93"/>
      <c r="B14" s="121"/>
      <c r="C14" s="105"/>
      <c r="D14" s="445"/>
      <c r="E14" s="122"/>
      <c r="F14" s="123"/>
      <c r="G14" s="127"/>
      <c r="H14" s="440" t="s">
        <v>310</v>
      </c>
      <c r="I14" s="422"/>
      <c r="J14" s="289"/>
      <c r="K14" s="423">
        <f>SUM(K10:K11)</f>
        <v>1.251</v>
      </c>
      <c r="L14" s="177"/>
      <c r="M14" s="441" t="s">
        <v>310</v>
      </c>
      <c r="N14" s="424"/>
      <c r="O14" s="420"/>
      <c r="P14" s="425">
        <f>SUM(P10:P11)</f>
        <v>0</v>
      </c>
      <c r="Q14" s="147"/>
    </row>
    <row r="15" spans="1:17" ht="18">
      <c r="A15" s="93"/>
      <c r="B15" s="305"/>
      <c r="C15" s="304"/>
      <c r="D15" s="445"/>
      <c r="E15" s="122"/>
      <c r="F15" s="123"/>
      <c r="G15" s="127"/>
      <c r="H15" s="128"/>
      <c r="I15" s="66"/>
      <c r="J15" s="66"/>
      <c r="K15" s="68"/>
      <c r="L15" s="177"/>
      <c r="M15" s="66"/>
      <c r="N15" s="66"/>
      <c r="O15" s="66"/>
      <c r="P15" s="68"/>
      <c r="Q15" s="147"/>
    </row>
    <row r="16" spans="1:17" ht="18">
      <c r="A16" s="22"/>
      <c r="B16" s="18"/>
      <c r="C16" s="18"/>
      <c r="D16" s="18"/>
      <c r="E16" s="18"/>
      <c r="F16" s="18"/>
      <c r="G16" s="22"/>
      <c r="H16" s="443"/>
      <c r="I16" s="442"/>
      <c r="J16" s="388"/>
      <c r="K16" s="426"/>
      <c r="L16" s="22"/>
      <c r="M16" s="443"/>
      <c r="N16" s="426"/>
      <c r="O16" s="388"/>
      <c r="P16" s="426"/>
      <c r="Q16" s="147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99"/>
      <c r="Q17" s="147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0"/>
      <c r="J18" s="27"/>
      <c r="K18" s="191"/>
      <c r="L18" s="26"/>
      <c r="M18" s="27"/>
      <c r="N18" s="190"/>
      <c r="O18" s="27"/>
      <c r="P18" s="191"/>
      <c r="Q18" s="148"/>
    </row>
    <row r="19" ht="13.5" thickTop="1"/>
    <row r="23" spans="1:16" ht="18">
      <c r="A23" s="431" t="s">
        <v>280</v>
      </c>
      <c r="B23" s="179"/>
      <c r="C23" s="179"/>
      <c r="D23" s="179"/>
      <c r="E23" s="179"/>
      <c r="F23" s="179"/>
      <c r="K23" s="129">
        <f>(K14+K16)</f>
        <v>1.251</v>
      </c>
      <c r="L23" s="130"/>
      <c r="M23" s="130"/>
      <c r="N23" s="130"/>
      <c r="O23" s="130"/>
      <c r="P23" s="129">
        <f>(P14+P16)</f>
        <v>0</v>
      </c>
    </row>
    <row r="26" spans="1:2" ht="18">
      <c r="A26" s="431" t="s">
        <v>281</v>
      </c>
      <c r="B26" s="431" t="s">
        <v>282</v>
      </c>
    </row>
    <row r="27" spans="1:16" ht="18">
      <c r="A27" s="192"/>
      <c r="B27" s="192"/>
      <c r="H27" s="151" t="s">
        <v>283</v>
      </c>
      <c r="I27" s="179"/>
      <c r="J27" s="151"/>
      <c r="K27" s="264">
        <v>0</v>
      </c>
      <c r="L27" s="264"/>
      <c r="M27" s="264"/>
      <c r="N27" s="264"/>
      <c r="O27" s="264"/>
      <c r="P27" s="264">
        <v>0</v>
      </c>
    </row>
    <row r="28" spans="8:16" ht="18">
      <c r="H28" s="151" t="s">
        <v>284</v>
      </c>
      <c r="I28" s="179"/>
      <c r="J28" s="151"/>
      <c r="K28" s="264">
        <f>BRPL!K18</f>
        <v>0</v>
      </c>
      <c r="L28" s="264"/>
      <c r="M28" s="264"/>
      <c r="N28" s="264"/>
      <c r="O28" s="264"/>
      <c r="P28" s="264">
        <f>BRPL!P18</f>
        <v>0</v>
      </c>
    </row>
    <row r="29" spans="8:16" ht="18">
      <c r="H29" s="151" t="s">
        <v>285</v>
      </c>
      <c r="I29" s="179"/>
      <c r="J29" s="151"/>
      <c r="K29" s="179">
        <f>BYPL!K32</f>
        <v>-0.152</v>
      </c>
      <c r="L29" s="179"/>
      <c r="M29" s="432"/>
      <c r="N29" s="179"/>
      <c r="O29" s="179"/>
      <c r="P29" s="179">
        <f>BYPL!P32</f>
        <v>-3.5442</v>
      </c>
    </row>
    <row r="30" spans="8:16" ht="18">
      <c r="H30" s="151" t="s">
        <v>286</v>
      </c>
      <c r="I30" s="179"/>
      <c r="J30" s="151"/>
      <c r="K30" s="179">
        <f>NDMC!K34</f>
        <v>-0.24</v>
      </c>
      <c r="L30" s="179"/>
      <c r="M30" s="179"/>
      <c r="N30" s="179"/>
      <c r="O30" s="179"/>
      <c r="P30" s="179">
        <f>NDMC!P34</f>
        <v>0.008</v>
      </c>
    </row>
    <row r="31" spans="8:16" ht="18">
      <c r="H31" s="151" t="s">
        <v>287</v>
      </c>
      <c r="I31" s="179"/>
      <c r="J31" s="151"/>
      <c r="K31" s="179">
        <v>0</v>
      </c>
      <c r="L31" s="179"/>
      <c r="M31" s="179"/>
      <c r="N31" s="179"/>
      <c r="O31" s="179"/>
      <c r="P31" s="179">
        <v>0</v>
      </c>
    </row>
    <row r="32" spans="8:16" ht="18">
      <c r="H32" s="151" t="s">
        <v>456</v>
      </c>
      <c r="I32" s="179"/>
      <c r="J32" s="151"/>
      <c r="K32" s="179">
        <v>0</v>
      </c>
      <c r="L32" s="179"/>
      <c r="M32" s="179"/>
      <c r="N32" s="179"/>
      <c r="O32" s="179"/>
      <c r="P32" s="179">
        <v>0</v>
      </c>
    </row>
    <row r="33" spans="8:16" ht="18">
      <c r="H33" s="433" t="s">
        <v>288</v>
      </c>
      <c r="I33" s="151"/>
      <c r="J33" s="151"/>
      <c r="K33" s="151">
        <f>SUM(K27:K31)</f>
        <v>-0.392</v>
      </c>
      <c r="L33" s="179"/>
      <c r="M33" s="179"/>
      <c r="N33" s="179"/>
      <c r="O33" s="179"/>
      <c r="P33" s="151">
        <f>SUM(P27:P31)</f>
        <v>-3.5362</v>
      </c>
    </row>
    <row r="34" spans="8:16" ht="18">
      <c r="H34" s="179"/>
      <c r="I34" s="179"/>
      <c r="J34" s="179"/>
      <c r="K34" s="179"/>
      <c r="L34" s="179"/>
      <c r="M34" s="179"/>
      <c r="N34" s="179"/>
      <c r="O34" s="179"/>
      <c r="P34" s="179"/>
    </row>
    <row r="35" spans="1:16" ht="18">
      <c r="A35" s="431" t="s">
        <v>311</v>
      </c>
      <c r="B35" s="107"/>
      <c r="C35" s="107"/>
      <c r="D35" s="107"/>
      <c r="E35" s="107"/>
      <c r="F35" s="107"/>
      <c r="G35" s="107"/>
      <c r="H35" s="151"/>
      <c r="I35" s="434"/>
      <c r="J35" s="151"/>
      <c r="K35" s="434">
        <f>K23+K33</f>
        <v>0.8589999999999999</v>
      </c>
      <c r="L35" s="179"/>
      <c r="M35" s="179"/>
      <c r="N35" s="179"/>
      <c r="O35" s="179"/>
      <c r="P35" s="434">
        <f>P23+P33</f>
        <v>-3.5362</v>
      </c>
    </row>
    <row r="36" spans="1:10" ht="18">
      <c r="A36" s="151"/>
      <c r="B36" s="106"/>
      <c r="C36" s="107"/>
      <c r="D36" s="107"/>
      <c r="E36" s="107"/>
      <c r="F36" s="107"/>
      <c r="G36" s="107"/>
      <c r="H36" s="107"/>
      <c r="I36" s="132"/>
      <c r="J36" s="107"/>
    </row>
    <row r="37" spans="1:10" ht="18">
      <c r="A37" s="433" t="s">
        <v>289</v>
      </c>
      <c r="B37" s="151" t="s">
        <v>290</v>
      </c>
      <c r="C37" s="107"/>
      <c r="D37" s="107"/>
      <c r="E37" s="107"/>
      <c r="F37" s="107"/>
      <c r="G37" s="107"/>
      <c r="H37" s="107"/>
      <c r="I37" s="132"/>
      <c r="J37" s="107"/>
    </row>
    <row r="38" spans="1:10" ht="12.75">
      <c r="A38" s="131"/>
      <c r="B38" s="106"/>
      <c r="C38" s="107"/>
      <c r="D38" s="107"/>
      <c r="E38" s="107"/>
      <c r="F38" s="107"/>
      <c r="G38" s="107"/>
      <c r="H38" s="107"/>
      <c r="I38" s="132"/>
      <c r="J38" s="107"/>
    </row>
    <row r="39" spans="1:16" ht="18">
      <c r="A39" s="435" t="s">
        <v>291</v>
      </c>
      <c r="B39" s="436" t="s">
        <v>292</v>
      </c>
      <c r="C39" s="437" t="s">
        <v>293</v>
      </c>
      <c r="D39" s="436"/>
      <c r="E39" s="436"/>
      <c r="F39" s="436"/>
      <c r="G39" s="388">
        <v>28.5394</v>
      </c>
      <c r="H39" s="436" t="s">
        <v>294</v>
      </c>
      <c r="I39" s="436"/>
      <c r="J39" s="438"/>
      <c r="K39" s="436">
        <f aca="true" t="shared" si="0" ref="K39:K44">($K$35*G39)/100</f>
        <v>0.24515344599999994</v>
      </c>
      <c r="L39" s="436"/>
      <c r="M39" s="436"/>
      <c r="N39" s="436"/>
      <c r="O39" s="436"/>
      <c r="P39" s="436">
        <f aca="true" t="shared" si="1" ref="P39:P44">($P$35*G39)/100</f>
        <v>-1.0092102628000001</v>
      </c>
    </row>
    <row r="40" spans="1:16" ht="18">
      <c r="A40" s="435" t="s">
        <v>295</v>
      </c>
      <c r="B40" s="436" t="s">
        <v>346</v>
      </c>
      <c r="C40" s="437" t="s">
        <v>293</v>
      </c>
      <c r="D40" s="436"/>
      <c r="E40" s="436"/>
      <c r="F40" s="436"/>
      <c r="G40" s="388">
        <v>43.3438</v>
      </c>
      <c r="H40" s="436" t="s">
        <v>294</v>
      </c>
      <c r="I40" s="436"/>
      <c r="J40" s="438"/>
      <c r="K40" s="436">
        <f t="shared" si="0"/>
        <v>0.37232324199999994</v>
      </c>
      <c r="L40" s="436"/>
      <c r="M40" s="436"/>
      <c r="N40" s="436"/>
      <c r="O40" s="436"/>
      <c r="P40" s="436">
        <f t="shared" si="1"/>
        <v>-1.5327234556000002</v>
      </c>
    </row>
    <row r="41" spans="1:16" ht="18">
      <c r="A41" s="435" t="s">
        <v>296</v>
      </c>
      <c r="B41" s="436" t="s">
        <v>347</v>
      </c>
      <c r="C41" s="437" t="s">
        <v>293</v>
      </c>
      <c r="D41" s="436"/>
      <c r="E41" s="436"/>
      <c r="F41" s="436"/>
      <c r="G41" s="388">
        <v>23.0075</v>
      </c>
      <c r="H41" s="436" t="s">
        <v>294</v>
      </c>
      <c r="I41" s="436"/>
      <c r="J41" s="438"/>
      <c r="K41" s="436">
        <f t="shared" si="0"/>
        <v>0.19763442499999997</v>
      </c>
      <c r="L41" s="436"/>
      <c r="M41" s="436"/>
      <c r="N41" s="436"/>
      <c r="O41" s="436"/>
      <c r="P41" s="436">
        <f t="shared" si="1"/>
        <v>-0.813591215</v>
      </c>
    </row>
    <row r="42" spans="1:16" ht="18">
      <c r="A42" s="435" t="s">
        <v>297</v>
      </c>
      <c r="B42" s="436" t="s">
        <v>348</v>
      </c>
      <c r="C42" s="437" t="s">
        <v>293</v>
      </c>
      <c r="D42" s="436"/>
      <c r="E42" s="436"/>
      <c r="F42" s="436"/>
      <c r="G42" s="388">
        <v>4.2891</v>
      </c>
      <c r="H42" s="436" t="s">
        <v>294</v>
      </c>
      <c r="I42" s="436"/>
      <c r="J42" s="438"/>
      <c r="K42" s="436">
        <f t="shared" si="0"/>
        <v>0.036843369</v>
      </c>
      <c r="L42" s="436"/>
      <c r="M42" s="436"/>
      <c r="N42" s="436"/>
      <c r="O42" s="436"/>
      <c r="P42" s="436">
        <f t="shared" si="1"/>
        <v>-0.15167115420000002</v>
      </c>
    </row>
    <row r="43" spans="1:16" ht="18">
      <c r="A43" s="435" t="s">
        <v>298</v>
      </c>
      <c r="B43" s="436" t="s">
        <v>349</v>
      </c>
      <c r="C43" s="437" t="s">
        <v>293</v>
      </c>
      <c r="D43" s="436"/>
      <c r="E43" s="436"/>
      <c r="F43" s="436"/>
      <c r="G43" s="388">
        <v>0.6603</v>
      </c>
      <c r="H43" s="436" t="s">
        <v>294</v>
      </c>
      <c r="I43" s="436"/>
      <c r="J43" s="438"/>
      <c r="K43" s="436">
        <f t="shared" si="0"/>
        <v>0.005671976999999999</v>
      </c>
      <c r="L43" s="436"/>
      <c r="M43" s="436"/>
      <c r="N43" s="436"/>
      <c r="O43" s="436"/>
      <c r="P43" s="436">
        <f t="shared" si="1"/>
        <v>-0.0233495286</v>
      </c>
    </row>
    <row r="44" spans="1:16" ht="18">
      <c r="A44" s="435" t="s">
        <v>454</v>
      </c>
      <c r="B44" s="436" t="s">
        <v>455</v>
      </c>
      <c r="C44" s="437" t="s">
        <v>293</v>
      </c>
      <c r="F44" s="133"/>
      <c r="G44" s="276">
        <v>0.1599</v>
      </c>
      <c r="H44" s="436" t="s">
        <v>294</v>
      </c>
      <c r="J44" s="134"/>
      <c r="K44" s="436">
        <f t="shared" si="0"/>
        <v>0.0013735409999999998</v>
      </c>
      <c r="P44" s="179">
        <f t="shared" si="1"/>
        <v>-0.005654383799999999</v>
      </c>
    </row>
    <row r="45" spans="1:10" ht="15">
      <c r="A45" s="439" t="s">
        <v>484</v>
      </c>
      <c r="F45" s="133"/>
      <c r="J45" s="134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T29" sqref="T2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9.14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8.140625" style="0" customWidth="1"/>
    <col min="16" max="16" width="4.140625" style="0" customWidth="1"/>
    <col min="17" max="17" width="1.7109375" style="0" customWidth="1"/>
  </cols>
  <sheetData>
    <row r="1" spans="1:18" ht="68.25" customHeight="1" thickTop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56"/>
      <c r="R1" s="18"/>
    </row>
    <row r="2" spans="1:18" ht="30">
      <c r="A2" s="200"/>
      <c r="B2" s="18"/>
      <c r="C2" s="18"/>
      <c r="D2" s="18"/>
      <c r="E2" s="18"/>
      <c r="F2" s="18"/>
      <c r="G2" s="379" t="s">
        <v>344</v>
      </c>
      <c r="H2" s="18"/>
      <c r="I2" s="18"/>
      <c r="J2" s="18"/>
      <c r="K2" s="18"/>
      <c r="L2" s="18"/>
      <c r="M2" s="18"/>
      <c r="N2" s="18"/>
      <c r="O2" s="18"/>
      <c r="P2" s="18"/>
      <c r="Q2" s="257"/>
      <c r="R2" s="18"/>
    </row>
    <row r="3" spans="1:18" ht="26.25">
      <c r="A3" s="20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57"/>
      <c r="R3" s="18"/>
    </row>
    <row r="4" spans="1:18" ht="25.5">
      <c r="A4" s="20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57"/>
      <c r="R4" s="18"/>
    </row>
    <row r="5" spans="1:18" ht="23.25">
      <c r="A5" s="206"/>
      <c r="B5" s="18"/>
      <c r="C5" s="374" t="s">
        <v>374</v>
      </c>
      <c r="D5" s="18"/>
      <c r="E5" s="18"/>
      <c r="F5" s="18"/>
      <c r="G5" s="18"/>
      <c r="H5" s="18"/>
      <c r="I5" s="18"/>
      <c r="J5" s="18"/>
      <c r="K5" s="18"/>
      <c r="L5" s="203"/>
      <c r="M5" s="18"/>
      <c r="N5" s="18"/>
      <c r="O5" s="18"/>
      <c r="P5" s="18"/>
      <c r="Q5" s="257"/>
      <c r="R5" s="18"/>
    </row>
    <row r="6" spans="1:18" ht="18">
      <c r="A6" s="202"/>
      <c r="B6" s="10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57"/>
      <c r="R6" s="18"/>
    </row>
    <row r="7" spans="1:18" ht="26.25">
      <c r="A7" s="200"/>
      <c r="B7" s="18"/>
      <c r="C7" s="18"/>
      <c r="D7" s="18"/>
      <c r="E7" s="18"/>
      <c r="F7" s="243" t="s">
        <v>489</v>
      </c>
      <c r="G7" s="18"/>
      <c r="H7" s="18"/>
      <c r="I7" s="18"/>
      <c r="J7" s="18"/>
      <c r="K7" s="18"/>
      <c r="L7" s="203"/>
      <c r="M7" s="18"/>
      <c r="N7" s="18"/>
      <c r="O7" s="18"/>
      <c r="P7" s="18"/>
      <c r="Q7" s="257"/>
      <c r="R7" s="18"/>
    </row>
    <row r="8" spans="1:18" ht="25.5">
      <c r="A8" s="201"/>
      <c r="B8" s="204"/>
      <c r="C8" s="18"/>
      <c r="D8" s="18"/>
      <c r="E8" s="18"/>
      <c r="F8" s="18"/>
      <c r="G8" s="18"/>
      <c r="H8" s="205"/>
      <c r="I8" s="18"/>
      <c r="J8" s="18"/>
      <c r="K8" s="18"/>
      <c r="L8" s="18"/>
      <c r="M8" s="18"/>
      <c r="N8" s="18"/>
      <c r="O8" s="18"/>
      <c r="P8" s="18"/>
      <c r="Q8" s="257"/>
      <c r="R8" s="18"/>
    </row>
    <row r="9" spans="1:18" ht="12.75">
      <c r="A9" s="206"/>
      <c r="B9" s="18"/>
      <c r="C9" s="18"/>
      <c r="D9" s="18"/>
      <c r="E9" s="18"/>
      <c r="F9" s="18"/>
      <c r="G9" s="18"/>
      <c r="H9" s="207"/>
      <c r="I9" s="18"/>
      <c r="J9" s="18"/>
      <c r="K9" s="18"/>
      <c r="L9" s="18"/>
      <c r="M9" s="18"/>
      <c r="N9" s="18"/>
      <c r="O9" s="18"/>
      <c r="P9" s="18"/>
      <c r="Q9" s="257"/>
      <c r="R9" s="18"/>
    </row>
    <row r="10" spans="1:18" ht="45.75" customHeight="1">
      <c r="A10" s="206"/>
      <c r="B10" s="250" t="s">
        <v>312</v>
      </c>
      <c r="C10" s="18"/>
      <c r="D10" s="18"/>
      <c r="E10" s="18"/>
      <c r="F10" s="18"/>
      <c r="G10" s="18"/>
      <c r="H10" s="207"/>
      <c r="I10" s="244"/>
      <c r="J10" s="65"/>
      <c r="K10" s="65"/>
      <c r="L10" s="65"/>
      <c r="M10" s="65"/>
      <c r="N10" s="244"/>
      <c r="O10" s="65"/>
      <c r="P10" s="65"/>
      <c r="Q10" s="257"/>
      <c r="R10" s="18"/>
    </row>
    <row r="11" spans="1:19" ht="20.25">
      <c r="A11" s="206"/>
      <c r="B11" s="18"/>
      <c r="C11" s="18"/>
      <c r="D11" s="18"/>
      <c r="E11" s="18"/>
      <c r="F11" s="18"/>
      <c r="G11" s="18"/>
      <c r="H11" s="210"/>
      <c r="I11" s="397" t="s">
        <v>331</v>
      </c>
      <c r="J11" s="245"/>
      <c r="K11" s="245"/>
      <c r="L11" s="245"/>
      <c r="M11" s="245"/>
      <c r="N11" s="397" t="s">
        <v>332</v>
      </c>
      <c r="O11" s="245"/>
      <c r="P11" s="245"/>
      <c r="Q11" s="368"/>
      <c r="R11" s="213"/>
      <c r="S11" s="193"/>
    </row>
    <row r="12" spans="1:18" ht="12.75">
      <c r="A12" s="206"/>
      <c r="B12" s="18"/>
      <c r="C12" s="18"/>
      <c r="D12" s="18"/>
      <c r="E12" s="18"/>
      <c r="F12" s="18"/>
      <c r="G12" s="18"/>
      <c r="H12" s="207"/>
      <c r="I12" s="242"/>
      <c r="J12" s="242"/>
      <c r="K12" s="242"/>
      <c r="L12" s="242"/>
      <c r="M12" s="242"/>
      <c r="N12" s="242"/>
      <c r="O12" s="242"/>
      <c r="P12" s="242"/>
      <c r="Q12" s="257"/>
      <c r="R12" s="18"/>
    </row>
    <row r="13" spans="1:18" ht="26.25">
      <c r="A13" s="373">
        <v>1</v>
      </c>
      <c r="B13" s="374" t="s">
        <v>313</v>
      </c>
      <c r="C13" s="375"/>
      <c r="D13" s="375"/>
      <c r="E13" s="372"/>
      <c r="F13" s="372"/>
      <c r="G13" s="209"/>
      <c r="H13" s="369"/>
      <c r="I13" s="370">
        <f>NDPL!K172</f>
        <v>-0.252989217333334</v>
      </c>
      <c r="J13" s="243"/>
      <c r="K13" s="243"/>
      <c r="L13" s="243"/>
      <c r="M13" s="369"/>
      <c r="N13" s="370">
        <f>NDPL!P172</f>
        <v>-2.0073680561333336</v>
      </c>
      <c r="O13" s="243"/>
      <c r="P13" s="243"/>
      <c r="Q13" s="257"/>
      <c r="R13" s="18"/>
    </row>
    <row r="14" spans="1:18" ht="26.25">
      <c r="A14" s="373"/>
      <c r="B14" s="374"/>
      <c r="C14" s="375"/>
      <c r="D14" s="375"/>
      <c r="E14" s="372"/>
      <c r="F14" s="372"/>
      <c r="G14" s="209"/>
      <c r="H14" s="369"/>
      <c r="I14" s="370"/>
      <c r="J14" s="243"/>
      <c r="K14" s="243"/>
      <c r="L14" s="243"/>
      <c r="M14" s="369"/>
      <c r="N14" s="370"/>
      <c r="O14" s="243"/>
      <c r="P14" s="243"/>
      <c r="Q14" s="257"/>
      <c r="R14" s="18"/>
    </row>
    <row r="15" spans="1:18" ht="26.25">
      <c r="A15" s="373"/>
      <c r="B15" s="374"/>
      <c r="C15" s="375"/>
      <c r="D15" s="375"/>
      <c r="E15" s="372"/>
      <c r="F15" s="372"/>
      <c r="G15" s="204"/>
      <c r="H15" s="369"/>
      <c r="I15" s="370"/>
      <c r="J15" s="243"/>
      <c r="K15" s="243"/>
      <c r="L15" s="243"/>
      <c r="M15" s="369"/>
      <c r="N15" s="370"/>
      <c r="O15" s="243"/>
      <c r="P15" s="243"/>
      <c r="Q15" s="257"/>
      <c r="R15" s="18"/>
    </row>
    <row r="16" spans="1:18" ht="23.25" customHeight="1">
      <c r="A16" s="373">
        <v>2</v>
      </c>
      <c r="B16" s="374" t="s">
        <v>314</v>
      </c>
      <c r="C16" s="375"/>
      <c r="D16" s="375"/>
      <c r="E16" s="372"/>
      <c r="F16" s="372"/>
      <c r="G16" s="209"/>
      <c r="H16" s="369"/>
      <c r="I16" s="370">
        <f>BRPL!K211</f>
        <v>-5.234155178000001</v>
      </c>
      <c r="J16" s="243"/>
      <c r="K16" s="243"/>
      <c r="L16" s="243"/>
      <c r="M16" s="369" t="s">
        <v>343</v>
      </c>
      <c r="N16" s="370">
        <f>BRPL!P211</f>
        <v>8.624054794400003</v>
      </c>
      <c r="O16" s="243"/>
      <c r="P16" s="243"/>
      <c r="Q16" s="257"/>
      <c r="R16" s="18"/>
    </row>
    <row r="17" spans="1:18" ht="26.25">
      <c r="A17" s="373"/>
      <c r="B17" s="374"/>
      <c r="C17" s="375"/>
      <c r="D17" s="375"/>
      <c r="E17" s="372"/>
      <c r="F17" s="372"/>
      <c r="G17" s="209"/>
      <c r="H17" s="369"/>
      <c r="I17" s="370"/>
      <c r="J17" s="243"/>
      <c r="K17" s="243"/>
      <c r="L17" s="243"/>
      <c r="M17" s="369"/>
      <c r="N17" s="370"/>
      <c r="O17" s="243"/>
      <c r="P17" s="243"/>
      <c r="Q17" s="257"/>
      <c r="R17" s="18"/>
    </row>
    <row r="18" spans="1:18" ht="26.25">
      <c r="A18" s="373"/>
      <c r="B18" s="374"/>
      <c r="C18" s="375"/>
      <c r="D18" s="375"/>
      <c r="E18" s="372"/>
      <c r="F18" s="372"/>
      <c r="G18" s="204"/>
      <c r="H18" s="369"/>
      <c r="I18" s="370"/>
      <c r="J18" s="243"/>
      <c r="K18" s="243"/>
      <c r="L18" s="243"/>
      <c r="M18" s="369"/>
      <c r="N18" s="370"/>
      <c r="O18" s="243"/>
      <c r="P18" s="243"/>
      <c r="Q18" s="257"/>
      <c r="R18" s="18"/>
    </row>
    <row r="19" spans="1:18" ht="23.25" customHeight="1">
      <c r="A19" s="373">
        <v>3</v>
      </c>
      <c r="B19" s="374" t="s">
        <v>315</v>
      </c>
      <c r="C19" s="375"/>
      <c r="D19" s="375"/>
      <c r="E19" s="372"/>
      <c r="F19" s="372"/>
      <c r="G19" s="209"/>
      <c r="H19" s="369" t="s">
        <v>343</v>
      </c>
      <c r="I19" s="370">
        <f>BYPL!K174</f>
        <v>1.381410488333333</v>
      </c>
      <c r="J19" s="243"/>
      <c r="K19" s="243"/>
      <c r="L19" s="243"/>
      <c r="M19" s="369" t="s">
        <v>343</v>
      </c>
      <c r="N19" s="370">
        <f>BYPL!P174</f>
        <v>1.8849329183333319</v>
      </c>
      <c r="O19" s="243"/>
      <c r="P19" s="243"/>
      <c r="Q19" s="257"/>
      <c r="R19" s="18"/>
    </row>
    <row r="20" spans="1:18" ht="26.25">
      <c r="A20" s="373"/>
      <c r="B20" s="374"/>
      <c r="C20" s="375"/>
      <c r="D20" s="375"/>
      <c r="E20" s="372"/>
      <c r="F20" s="372"/>
      <c r="G20" s="209"/>
      <c r="H20" s="369"/>
      <c r="I20" s="370"/>
      <c r="J20" s="243"/>
      <c r="K20" s="243"/>
      <c r="L20" s="243"/>
      <c r="M20" s="369"/>
      <c r="N20" s="370"/>
      <c r="O20" s="243"/>
      <c r="P20" s="243"/>
      <c r="Q20" s="257"/>
      <c r="R20" s="18"/>
    </row>
    <row r="21" spans="1:18" ht="26.25">
      <c r="A21" s="373"/>
      <c r="B21" s="376"/>
      <c r="C21" s="376"/>
      <c r="D21" s="376"/>
      <c r="E21" s="265"/>
      <c r="F21" s="265"/>
      <c r="G21" s="104"/>
      <c r="H21" s="369"/>
      <c r="I21" s="370"/>
      <c r="J21" s="243"/>
      <c r="K21" s="243"/>
      <c r="L21" s="243"/>
      <c r="M21" s="369"/>
      <c r="N21" s="370"/>
      <c r="O21" s="243"/>
      <c r="P21" s="243"/>
      <c r="Q21" s="257"/>
      <c r="R21" s="18"/>
    </row>
    <row r="22" spans="1:18" ht="26.25">
      <c r="A22" s="373">
        <v>4</v>
      </c>
      <c r="B22" s="374" t="s">
        <v>316</v>
      </c>
      <c r="C22" s="376"/>
      <c r="D22" s="376"/>
      <c r="E22" s="265"/>
      <c r="F22" s="265"/>
      <c r="G22" s="209"/>
      <c r="H22" s="369"/>
      <c r="I22" s="370">
        <f>NDMC!K87</f>
        <v>-0.520631531</v>
      </c>
      <c r="J22" s="243"/>
      <c r="K22" s="243"/>
      <c r="L22" s="243"/>
      <c r="M22" s="369" t="s">
        <v>343</v>
      </c>
      <c r="N22" s="370">
        <f>NDMC!P87</f>
        <v>7.2299859158</v>
      </c>
      <c r="O22" s="243"/>
      <c r="P22" s="243"/>
      <c r="Q22" s="257"/>
      <c r="R22" s="18"/>
    </row>
    <row r="23" spans="1:18" ht="26.25">
      <c r="A23" s="373"/>
      <c r="B23" s="374"/>
      <c r="C23" s="376"/>
      <c r="D23" s="376"/>
      <c r="E23" s="265"/>
      <c r="F23" s="265"/>
      <c r="G23" s="209"/>
      <c r="H23" s="369"/>
      <c r="I23" s="370"/>
      <c r="J23" s="243"/>
      <c r="K23" s="243"/>
      <c r="L23" s="243"/>
      <c r="M23" s="369"/>
      <c r="N23" s="370"/>
      <c r="O23" s="243"/>
      <c r="P23" s="243"/>
      <c r="Q23" s="257"/>
      <c r="R23" s="18"/>
    </row>
    <row r="24" spans="1:18" ht="26.25">
      <c r="A24" s="373"/>
      <c r="B24" s="376"/>
      <c r="C24" s="376"/>
      <c r="D24" s="376"/>
      <c r="E24" s="265"/>
      <c r="F24" s="265"/>
      <c r="G24" s="104"/>
      <c r="H24" s="369"/>
      <c r="I24" s="370"/>
      <c r="J24" s="243"/>
      <c r="K24" s="243"/>
      <c r="L24" s="243"/>
      <c r="M24" s="369"/>
      <c r="N24" s="370"/>
      <c r="O24" s="243"/>
      <c r="P24" s="243"/>
      <c r="Q24" s="257"/>
      <c r="R24" s="18"/>
    </row>
    <row r="25" spans="1:18" ht="26.25">
      <c r="A25" s="373">
        <v>5</v>
      </c>
      <c r="B25" s="374" t="s">
        <v>317</v>
      </c>
      <c r="C25" s="376"/>
      <c r="D25" s="376"/>
      <c r="E25" s="265"/>
      <c r="F25" s="265"/>
      <c r="G25" s="209"/>
      <c r="H25" s="369" t="s">
        <v>343</v>
      </c>
      <c r="I25" s="370">
        <f>MES!K58</f>
        <v>0.048771977</v>
      </c>
      <c r="J25" s="243"/>
      <c r="K25" s="243"/>
      <c r="L25" s="243"/>
      <c r="M25" s="369" t="s">
        <v>343</v>
      </c>
      <c r="N25" s="370">
        <f>MES!P58</f>
        <v>2.0189504714</v>
      </c>
      <c r="O25" s="243"/>
      <c r="P25" s="243"/>
      <c r="Q25" s="257"/>
      <c r="R25" s="18"/>
    </row>
    <row r="26" spans="1:18" ht="20.25">
      <c r="A26" s="206"/>
      <c r="B26" s="18"/>
      <c r="C26" s="18"/>
      <c r="D26" s="18"/>
      <c r="E26" s="18"/>
      <c r="F26" s="18"/>
      <c r="G26" s="18"/>
      <c r="H26" s="208"/>
      <c r="I26" s="371"/>
      <c r="J26" s="241"/>
      <c r="K26" s="241"/>
      <c r="L26" s="241"/>
      <c r="M26" s="241"/>
      <c r="N26" s="241"/>
      <c r="O26" s="241"/>
      <c r="P26" s="241"/>
      <c r="Q26" s="257"/>
      <c r="R26" s="18"/>
    </row>
    <row r="27" spans="1:18" ht="18">
      <c r="A27" s="202"/>
      <c r="B27" s="181"/>
      <c r="C27" s="211"/>
      <c r="D27" s="211"/>
      <c r="E27" s="211"/>
      <c r="F27" s="211"/>
      <c r="G27" s="212"/>
      <c r="H27" s="208"/>
      <c r="I27" s="18"/>
      <c r="J27" s="18"/>
      <c r="K27" s="18"/>
      <c r="L27" s="18"/>
      <c r="M27" s="18"/>
      <c r="N27" s="18"/>
      <c r="O27" s="18"/>
      <c r="P27" s="18"/>
      <c r="Q27" s="257"/>
      <c r="R27" s="18"/>
    </row>
    <row r="28" spans="1:18" ht="28.5" customHeight="1">
      <c r="A28" s="373">
        <v>6</v>
      </c>
      <c r="B28" s="374" t="s">
        <v>442</v>
      </c>
      <c r="C28" s="376"/>
      <c r="D28" s="376"/>
      <c r="E28" s="265"/>
      <c r="F28" s="265"/>
      <c r="G28" s="209"/>
      <c r="H28" s="369"/>
      <c r="I28" s="370">
        <f>Railway!K14</f>
        <v>-0.10625</v>
      </c>
      <c r="J28" s="243"/>
      <c r="K28" s="243"/>
      <c r="L28" s="243"/>
      <c r="M28" s="369"/>
      <c r="N28" s="370">
        <f>Railway!P14</f>
        <v>-0.151425</v>
      </c>
      <c r="O28" s="18"/>
      <c r="P28" s="18"/>
      <c r="Q28" s="257"/>
      <c r="R28" s="18"/>
    </row>
    <row r="29" spans="1:18" ht="54" customHeight="1" thickBot="1">
      <c r="A29" s="367" t="s">
        <v>318</v>
      </c>
      <c r="B29" s="246"/>
      <c r="C29" s="246"/>
      <c r="D29" s="246"/>
      <c r="E29" s="246"/>
      <c r="F29" s="246"/>
      <c r="G29" s="246"/>
      <c r="H29" s="247"/>
      <c r="I29" s="247"/>
      <c r="J29" s="247"/>
      <c r="K29" s="247"/>
      <c r="L29" s="247"/>
      <c r="M29" s="247"/>
      <c r="N29" s="247"/>
      <c r="O29" s="247"/>
      <c r="P29" s="247"/>
      <c r="Q29" s="258"/>
      <c r="R29" s="18"/>
    </row>
    <row r="30" spans="1:9" ht="13.5" thickTop="1">
      <c r="A30" s="199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1" t="s">
        <v>342</v>
      </c>
      <c r="B33" s="18"/>
      <c r="C33" s="18"/>
      <c r="D33" s="18"/>
      <c r="E33" s="366"/>
      <c r="F33" s="366"/>
      <c r="G33" s="18"/>
      <c r="H33" s="18"/>
      <c r="I33" s="18"/>
    </row>
    <row r="34" spans="1:9" ht="15">
      <c r="A34" s="235"/>
      <c r="B34" s="235"/>
      <c r="C34" s="235"/>
      <c r="D34" s="235"/>
      <c r="E34" s="366"/>
      <c r="F34" s="366"/>
      <c r="G34" s="18"/>
      <c r="H34" s="18"/>
      <c r="I34" s="18"/>
    </row>
    <row r="35" spans="1:9" s="366" customFormat="1" ht="15" customHeight="1">
      <c r="A35" s="378" t="s">
        <v>350</v>
      </c>
      <c r="E35"/>
      <c r="F35"/>
      <c r="G35" s="235"/>
      <c r="H35" s="235"/>
      <c r="I35" s="235"/>
    </row>
    <row r="36" spans="1:9" s="366" customFormat="1" ht="15" customHeight="1">
      <c r="A36" s="378"/>
      <c r="E36"/>
      <c r="F36"/>
      <c r="H36" s="235"/>
      <c r="I36" s="235"/>
    </row>
    <row r="37" spans="1:9" s="366" customFormat="1" ht="15" customHeight="1">
      <c r="A37" s="378" t="s">
        <v>351</v>
      </c>
      <c r="E37"/>
      <c r="F37"/>
      <c r="I37" s="235"/>
    </row>
    <row r="38" spans="1:9" s="366" customFormat="1" ht="15" customHeight="1">
      <c r="A38" s="377"/>
      <c r="E38"/>
      <c r="F38"/>
      <c r="I38" s="235"/>
    </row>
    <row r="39" spans="1:9" s="366" customFormat="1" ht="15" customHeight="1">
      <c r="A39" s="378"/>
      <c r="E39"/>
      <c r="F39"/>
      <c r="I39" s="235"/>
    </row>
    <row r="40" spans="1:6" s="366" customFormat="1" ht="15" customHeight="1">
      <c r="A40" s="378"/>
      <c r="B40" s="36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Neelam Bharti</dc:creator>
  <cp:keywords/>
  <dc:description/>
  <cp:lastModifiedBy>Windows User</cp:lastModifiedBy>
  <cp:lastPrinted>2018-07-24T10:11:08Z</cp:lastPrinted>
  <dcterms:created xsi:type="dcterms:W3CDTF">1996-10-14T23:33:28Z</dcterms:created>
  <dcterms:modified xsi:type="dcterms:W3CDTF">2018-07-24T11:38:12Z</dcterms:modified>
  <cp:category/>
  <cp:version/>
  <cp:contentType/>
  <cp:contentStatus/>
</cp:coreProperties>
</file>